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defaultThemeVersion="124226"/>
  <bookViews>
    <workbookView xWindow="120" yWindow="135" windowWidth="20190" windowHeight="9030"/>
  </bookViews>
  <sheets>
    <sheet name="Transfer Form" sheetId="1" r:id="rId1"/>
    <sheet name="Player List" sheetId="2" r:id="rId2"/>
  </sheets>
  <definedNames>
    <definedName name="FindTeam" localSheetId="1">'Player List'!FindTeam</definedName>
    <definedName name="FindTeam">[0]!FindTeam</definedName>
    <definedName name="_xlnm.Print_Area" localSheetId="1">'Player List'!$A$1:$W$297</definedName>
    <definedName name="Z_2C9EB3EB_89F2_4952_AC77_2058030029E4_.wvu.PrintArea" localSheetId="1" hidden="1">'Player List'!$A$2:$W$198</definedName>
  </definedNames>
  <calcPr calcId="145621"/>
</workbook>
</file>

<file path=xl/calcChain.xml><?xml version="1.0" encoding="utf-8"?>
<calcChain xmlns="http://schemas.openxmlformats.org/spreadsheetml/2006/main">
  <c r="E38" i="1" l="1"/>
  <c r="C37" i="1"/>
  <c r="E35" i="1"/>
  <c r="D35" i="1"/>
  <c r="C35" i="1"/>
  <c r="B35" i="1"/>
  <c r="E33" i="1"/>
  <c r="D33" i="1"/>
  <c r="C33" i="1"/>
  <c r="B33" i="1"/>
  <c r="E32" i="1"/>
  <c r="D32" i="1"/>
  <c r="C32" i="1"/>
  <c r="B32" i="1"/>
  <c r="E31" i="1"/>
  <c r="D31" i="1"/>
  <c r="C31" i="1"/>
  <c r="B31" i="1"/>
  <c r="E30" i="1"/>
  <c r="D30" i="1"/>
  <c r="C30" i="1"/>
  <c r="B30" i="1"/>
  <c r="E29" i="1"/>
  <c r="D29" i="1"/>
  <c r="C29" i="1"/>
  <c r="B29" i="1"/>
  <c r="E28" i="1"/>
  <c r="D28" i="1"/>
  <c r="C28" i="1"/>
  <c r="B28" i="1"/>
  <c r="E27" i="1"/>
  <c r="D27" i="1"/>
  <c r="C27" i="1"/>
  <c r="B27" i="1"/>
  <c r="E26" i="1"/>
  <c r="D26" i="1"/>
  <c r="C26" i="1"/>
  <c r="B26" i="1"/>
  <c r="E25" i="1"/>
  <c r="D25" i="1"/>
  <c r="C25" i="1"/>
  <c r="B25" i="1"/>
  <c r="E24" i="1"/>
  <c r="D24" i="1"/>
  <c r="C24" i="1"/>
  <c r="B24" i="1"/>
  <c r="E23" i="1"/>
  <c r="D23" i="1"/>
  <c r="C23" i="1"/>
  <c r="B23" i="1"/>
  <c r="E22" i="1"/>
  <c r="D22" i="1"/>
  <c r="C22" i="1"/>
  <c r="B22" i="1"/>
  <c r="E21" i="1"/>
  <c r="D21" i="1"/>
  <c r="C21" i="1"/>
  <c r="B21" i="1"/>
  <c r="E20" i="1"/>
  <c r="D20" i="1"/>
  <c r="C20" i="1"/>
  <c r="B20" i="1"/>
  <c r="E19" i="1"/>
  <c r="D19" i="1"/>
  <c r="C19" i="1"/>
  <c r="D44" i="1" s="1"/>
  <c r="B19" i="1"/>
  <c r="J15" i="1"/>
  <c r="I15" i="1"/>
  <c r="H15" i="1"/>
  <c r="G15" i="1"/>
  <c r="E15" i="1"/>
  <c r="D15" i="1"/>
  <c r="C15" i="1"/>
  <c r="B15" i="1"/>
  <c r="J12" i="1"/>
  <c r="I12" i="1"/>
  <c r="H12" i="1"/>
  <c r="G12" i="1"/>
  <c r="E12" i="1"/>
  <c r="D12" i="1"/>
  <c r="C12" i="1"/>
  <c r="B12" i="1"/>
  <c r="J11" i="1"/>
  <c r="I11" i="1"/>
  <c r="H11" i="1"/>
  <c r="G11" i="1"/>
  <c r="E11" i="1"/>
  <c r="D11" i="1"/>
  <c r="C11" i="1"/>
  <c r="B11" i="1"/>
  <c r="J10" i="1"/>
  <c r="I10" i="1"/>
  <c r="H10" i="1"/>
  <c r="G10" i="1"/>
  <c r="E10" i="1"/>
  <c r="D10" i="1"/>
  <c r="C10" i="1"/>
  <c r="B10" i="1"/>
  <c r="J9" i="1"/>
  <c r="I9" i="1"/>
  <c r="H9" i="1"/>
  <c r="G9" i="1"/>
  <c r="E9" i="1"/>
  <c r="D9" i="1"/>
  <c r="C9" i="1"/>
  <c r="B9" i="1"/>
  <c r="B37" i="1" a="1"/>
  <c r="B37" i="1" s="1"/>
  <c r="A37" i="1"/>
  <c r="F35" i="1"/>
  <c r="I35" i="1" s="1"/>
  <c r="J33" i="1"/>
  <c r="I33" i="1"/>
  <c r="H33" i="1"/>
  <c r="G33" i="1"/>
  <c r="F33" i="1"/>
  <c r="J32" i="1"/>
  <c r="I32" i="1"/>
  <c r="H32" i="1"/>
  <c r="G32" i="1"/>
  <c r="F32" i="1"/>
  <c r="J31" i="1"/>
  <c r="I31" i="1"/>
  <c r="H31" i="1"/>
  <c r="G31" i="1"/>
  <c r="F31" i="1"/>
  <c r="J30" i="1"/>
  <c r="I30" i="1"/>
  <c r="H30" i="1"/>
  <c r="G30" i="1"/>
  <c r="F30" i="1"/>
  <c r="J29" i="1"/>
  <c r="I29" i="1"/>
  <c r="H29" i="1"/>
  <c r="G29" i="1"/>
  <c r="F29" i="1"/>
  <c r="J28" i="1"/>
  <c r="I28" i="1"/>
  <c r="H28" i="1"/>
  <c r="G28" i="1"/>
  <c r="F28" i="1"/>
  <c r="J27" i="1"/>
  <c r="I27" i="1"/>
  <c r="H27" i="1"/>
  <c r="G27" i="1"/>
  <c r="F27" i="1"/>
  <c r="J26" i="1"/>
  <c r="I26" i="1"/>
  <c r="H26" i="1"/>
  <c r="G26" i="1"/>
  <c r="F26" i="1"/>
  <c r="J25" i="1"/>
  <c r="I25" i="1"/>
  <c r="H25" i="1"/>
  <c r="G25" i="1"/>
  <c r="F25" i="1"/>
  <c r="J24" i="1"/>
  <c r="I24" i="1"/>
  <c r="H24" i="1"/>
  <c r="G24" i="1"/>
  <c r="F24" i="1"/>
  <c r="J23" i="1"/>
  <c r="I23" i="1"/>
  <c r="H23" i="1"/>
  <c r="G23" i="1"/>
  <c r="F23" i="1"/>
  <c r="J22" i="1"/>
  <c r="I22" i="1"/>
  <c r="H22" i="1"/>
  <c r="G22" i="1"/>
  <c r="F22" i="1"/>
  <c r="J21" i="1"/>
  <c r="I21" i="1"/>
  <c r="H21" i="1"/>
  <c r="G21" i="1"/>
  <c r="F21" i="1"/>
  <c r="J20" i="1"/>
  <c r="I20" i="1"/>
  <c r="H20" i="1"/>
  <c r="G20" i="1"/>
  <c r="F20" i="1"/>
  <c r="J19" i="1"/>
  <c r="I19" i="1"/>
  <c r="H19" i="1"/>
  <c r="I44" i="1" s="1"/>
  <c r="G19" i="1"/>
  <c r="F19" i="1"/>
  <c r="L11" i="1" s="1"/>
  <c r="L15" i="1"/>
  <c r="L12" i="1"/>
  <c r="L10" i="1"/>
  <c r="L9" i="1"/>
  <c r="D37" i="1" l="1"/>
  <c r="E36" i="1"/>
  <c r="E37" i="1" s="1"/>
  <c r="I37" i="1" a="1"/>
  <c r="I37" i="1" s="1"/>
  <c r="G37" i="1" a="1"/>
  <c r="G37" i="1" s="1"/>
  <c r="H37" i="1"/>
  <c r="L8" i="1"/>
  <c r="J35" i="1"/>
  <c r="J36" i="1" s="1"/>
  <c r="D41" i="1"/>
  <c r="D43" i="1"/>
  <c r="G35" i="1"/>
  <c r="F37" i="1"/>
  <c r="J38" i="1"/>
  <c r="I41" i="1"/>
  <c r="I43" i="1"/>
  <c r="L13" i="1"/>
  <c r="H35" i="1"/>
  <c r="D42" i="1"/>
  <c r="I42" i="1"/>
  <c r="E39" i="1" l="1"/>
  <c r="J39" i="1"/>
  <c r="L14" i="1"/>
  <c r="L7" i="1" s="1"/>
  <c r="J37" i="1"/>
</calcChain>
</file>

<file path=xl/sharedStrings.xml><?xml version="1.0" encoding="utf-8"?>
<sst xmlns="http://schemas.openxmlformats.org/spreadsheetml/2006/main" count="3511" uniqueCount="703">
  <si>
    <t>Player Code</t>
  </si>
  <si>
    <t>Player Name</t>
  </si>
  <si>
    <t>Pos</t>
  </si>
  <si>
    <t>Team</t>
  </si>
  <si>
    <t>Val</t>
  </si>
  <si>
    <t>Score</t>
  </si>
  <si>
    <t>Wkly</t>
  </si>
  <si>
    <t>Total</t>
  </si>
  <si>
    <t>THE JOLLY FISHERMAN FANTASY FOOTBALL LEAGUE</t>
  </si>
  <si>
    <t xml:space="preserve">TRANSFERS ENTERED ON:  </t>
  </si>
  <si>
    <t>XX/XX/XX</t>
  </si>
  <si>
    <t>Team Manager:</t>
  </si>
  <si>
    <t>Team Name:</t>
  </si>
  <si>
    <t>Player Transfers</t>
  </si>
  <si>
    <t>Player OUT</t>
  </si>
  <si>
    <t>Player IN</t>
  </si>
  <si>
    <t>No</t>
  </si>
  <si>
    <t>Position</t>
  </si>
  <si>
    <t>Value</t>
  </si>
  <si>
    <t>Star Player Change</t>
  </si>
  <si>
    <t xml:space="preserve"> Former Star Player</t>
  </si>
  <si>
    <t>New Star Player</t>
  </si>
  <si>
    <t>Enter your current team below and the checker will then validate your proposed team.</t>
  </si>
  <si>
    <t>CURRENT TEAM</t>
  </si>
  <si>
    <t>PROPOSED TEAM</t>
  </si>
  <si>
    <t>Star Player</t>
  </si>
  <si>
    <t>Total Team Cost (Must total £65m or less):</t>
  </si>
  <si>
    <t>Maximum Value</t>
  </si>
  <si>
    <t>Remaining Amount</t>
  </si>
  <si>
    <t>Goalkeeper</t>
  </si>
  <si>
    <t>GK</t>
  </si>
  <si>
    <t>Defender</t>
  </si>
  <si>
    <t>DE</t>
  </si>
  <si>
    <t>Midfielder</t>
  </si>
  <si>
    <t>MF</t>
  </si>
  <si>
    <t>Forward</t>
  </si>
  <si>
    <t>FW</t>
  </si>
  <si>
    <t>TRANSFER  RULES</t>
  </si>
  <si>
    <t>Courtois, T</t>
  </si>
  <si>
    <t>CHE</t>
  </si>
  <si>
    <t>Bertrand, R</t>
  </si>
  <si>
    <t>SOT</t>
  </si>
  <si>
    <t>Oxford, R</t>
  </si>
  <si>
    <t>WHM</t>
  </si>
  <si>
    <t>Hart, J</t>
  </si>
  <si>
    <t>MCY</t>
  </si>
  <si>
    <t>Stones, J</t>
  </si>
  <si>
    <t>EVE</t>
  </si>
  <si>
    <t>WAT</t>
  </si>
  <si>
    <t>de Gea, D</t>
  </si>
  <si>
    <t>MUN</t>
  </si>
  <si>
    <t>Galloway, B</t>
  </si>
  <si>
    <t>Cech, P</t>
  </si>
  <si>
    <t>ARS</t>
  </si>
  <si>
    <t>Rafael*</t>
  </si>
  <si>
    <t>Kaboul, Y</t>
  </si>
  <si>
    <t>SUN</t>
  </si>
  <si>
    <t>Lloris, H</t>
  </si>
  <si>
    <t>TOT</t>
  </si>
  <si>
    <t>Shawcross, R</t>
  </si>
  <si>
    <t>STO</t>
  </si>
  <si>
    <t>Amat, J</t>
  </si>
  <si>
    <t>SWA</t>
  </si>
  <si>
    <t>Mignolet, S</t>
  </si>
  <si>
    <t>LIV</t>
  </si>
  <si>
    <t>Fonte, J</t>
  </si>
  <si>
    <t>Dummett, P</t>
  </si>
  <si>
    <t>NEW</t>
  </si>
  <si>
    <t>Romero, S</t>
  </si>
  <si>
    <t>Lovren, D</t>
  </si>
  <si>
    <t>Simpson, D</t>
  </si>
  <si>
    <t>LEI</t>
  </si>
  <si>
    <t>Szczesny, W*</t>
  </si>
  <si>
    <t>Trippier, K</t>
  </si>
  <si>
    <t>Souare, P</t>
  </si>
  <si>
    <t>CRY</t>
  </si>
  <si>
    <t>Vorm, M</t>
  </si>
  <si>
    <t>Cresswell, A</t>
  </si>
  <si>
    <t>Mings, T</t>
  </si>
  <si>
    <t>BOU</t>
  </si>
  <si>
    <t>Ospina, D</t>
  </si>
  <si>
    <t>Distin, S</t>
  </si>
  <si>
    <t>Ogbonna, A</t>
  </si>
  <si>
    <t>AVL</t>
  </si>
  <si>
    <t>Howard, T</t>
  </si>
  <si>
    <t>Mbemba, C</t>
  </si>
  <si>
    <t>Holgate, M</t>
  </si>
  <si>
    <t>Begovic, A</t>
  </si>
  <si>
    <t>Enrique, J</t>
  </si>
  <si>
    <t>Lascelles, J</t>
  </si>
  <si>
    <t>Fabianski, L</t>
  </si>
  <si>
    <t>Williams, A</t>
  </si>
  <si>
    <t>Layun, M*</t>
  </si>
  <si>
    <t>Caballero, W</t>
  </si>
  <si>
    <t>Dann, S</t>
  </si>
  <si>
    <t>Martin, R</t>
  </si>
  <si>
    <t>NOR</t>
  </si>
  <si>
    <t>Forster, F</t>
  </si>
  <si>
    <t>Chambers, C</t>
  </si>
  <si>
    <t>Angella, G*</t>
  </si>
  <si>
    <t>Foster, B</t>
  </si>
  <si>
    <t>WBA</t>
  </si>
  <si>
    <t>Luis, F*</t>
  </si>
  <si>
    <t>Baker, N*</t>
  </si>
  <si>
    <t>Butland, J</t>
  </si>
  <si>
    <t>Dier, E</t>
  </si>
  <si>
    <t>Krul, T</t>
  </si>
  <si>
    <t>van Dijk, V</t>
  </si>
  <si>
    <t>Haidara, M</t>
  </si>
  <si>
    <t>Stekelenburg, M</t>
  </si>
  <si>
    <t>Soares, C</t>
  </si>
  <si>
    <t>Ake, N</t>
  </si>
  <si>
    <t>Pantilimon, C</t>
  </si>
  <si>
    <t>Lescott, J</t>
  </si>
  <si>
    <t>Konchesky, P*</t>
  </si>
  <si>
    <t>Adrian</t>
  </si>
  <si>
    <t>Richards, M</t>
  </si>
  <si>
    <t>Blackett, T*</t>
  </si>
  <si>
    <t>Given, S</t>
  </si>
  <si>
    <t>Reid, W</t>
  </si>
  <si>
    <t>Amelia, M</t>
  </si>
  <si>
    <t>Davies, B</t>
  </si>
  <si>
    <t>Cathcart, C</t>
  </si>
  <si>
    <t>Speroni, J</t>
  </si>
  <si>
    <t>Taylor, N</t>
  </si>
  <si>
    <t>Miquel, I*</t>
  </si>
  <si>
    <t>Ruddy, J</t>
  </si>
  <si>
    <t>Rose, D</t>
  </si>
  <si>
    <t>Wisdom, A</t>
  </si>
  <si>
    <t>Schmeichel, K</t>
  </si>
  <si>
    <t>Pieters, E</t>
  </si>
  <si>
    <t>Chiriches, V*</t>
  </si>
  <si>
    <t>Garbutt, L*</t>
  </si>
  <si>
    <t>Guzan, B</t>
  </si>
  <si>
    <t>Johnson, G</t>
  </si>
  <si>
    <t>Browning, T</t>
  </si>
  <si>
    <t>Johnstone, S</t>
  </si>
  <si>
    <t>Caulker, S</t>
  </si>
  <si>
    <t>Yedlin, D</t>
  </si>
  <si>
    <t>Blackman, J</t>
  </si>
  <si>
    <t>Bassong, S</t>
  </si>
  <si>
    <t>Burke, R*</t>
  </si>
  <si>
    <t>Bogdan, A</t>
  </si>
  <si>
    <t>Walker, K</t>
  </si>
  <si>
    <t>Hangeland, B</t>
  </si>
  <si>
    <t>Boruc, A</t>
  </si>
  <si>
    <t>Toure, K</t>
  </si>
  <si>
    <t>Francis, S</t>
  </si>
  <si>
    <t>Martinez, E*</t>
  </si>
  <si>
    <t>Jenkinson, C</t>
  </si>
  <si>
    <t>Smith, A</t>
  </si>
  <si>
    <t>McCarthy, A</t>
  </si>
  <si>
    <t>Collins, J</t>
  </si>
  <si>
    <t>Doherty, J</t>
  </si>
  <si>
    <t>Gomes, H</t>
  </si>
  <si>
    <t>Naughton, K</t>
  </si>
  <si>
    <t>Robles, J</t>
  </si>
  <si>
    <t>Clark, C</t>
  </si>
  <si>
    <t>Hibbert, T</t>
  </si>
  <si>
    <t>Federici, A</t>
  </si>
  <si>
    <t>Coloccini, F</t>
  </si>
  <si>
    <t>Ilori, T</t>
  </si>
  <si>
    <t>Schwarzer, M</t>
  </si>
  <si>
    <t>Bardsley, P</t>
  </si>
  <si>
    <t>Fryers, Z</t>
  </si>
  <si>
    <t>Hennessey, W</t>
  </si>
  <si>
    <t>Brown, W</t>
  </si>
  <si>
    <t>Moore, L*</t>
  </si>
  <si>
    <t>Nordfeldt, K</t>
  </si>
  <si>
    <t>Mbabu, K</t>
  </si>
  <si>
    <t>Mannone, V</t>
  </si>
  <si>
    <t>Janmaat, D</t>
  </si>
  <si>
    <t>Darlow, K</t>
  </si>
  <si>
    <t>Olsson, M</t>
  </si>
  <si>
    <t>Bennett, R</t>
  </si>
  <si>
    <t>Davis, K</t>
  </si>
  <si>
    <t>Rangel, A</t>
  </si>
  <si>
    <t>Bunn, M</t>
  </si>
  <si>
    <t>Huth, R</t>
  </si>
  <si>
    <t>Good, C</t>
  </si>
  <si>
    <t>O'Shea, J</t>
  </si>
  <si>
    <t>Roberge, V</t>
  </si>
  <si>
    <t>Randolph, D</t>
  </si>
  <si>
    <t>Cameron, G</t>
  </si>
  <si>
    <t>O'Neil, L*</t>
  </si>
  <si>
    <t>Myhill, B</t>
  </si>
  <si>
    <t>Yoshida, M</t>
  </si>
  <si>
    <t>Cook, S</t>
  </si>
  <si>
    <t>Rudd, D</t>
  </si>
  <si>
    <t>Olsson, J</t>
  </si>
  <si>
    <t>McCarthy, J</t>
  </si>
  <si>
    <t>Steer, J*</t>
  </si>
  <si>
    <t>Tomkins, J</t>
  </si>
  <si>
    <t>Ekstrand, J</t>
  </si>
  <si>
    <t>Hamer, B*</t>
  </si>
  <si>
    <t>Wilson, M</t>
  </si>
  <si>
    <t>Hoban, T</t>
  </si>
  <si>
    <t>Gazzaniga, P</t>
  </si>
  <si>
    <t>Tiendalli, D*</t>
  </si>
  <si>
    <t>McCarthy, P</t>
  </si>
  <si>
    <t>Wright, R</t>
  </si>
  <si>
    <t>Kelly, M</t>
  </si>
  <si>
    <t>Bartley, K</t>
  </si>
  <si>
    <t>Kean, J</t>
  </si>
  <si>
    <t>Taylor, S</t>
  </si>
  <si>
    <t>Teixeira, D</t>
  </si>
  <si>
    <t>Ward, J</t>
  </si>
  <si>
    <t>Targett, M</t>
  </si>
  <si>
    <t>Elliot, R</t>
  </si>
  <si>
    <t>Flanagan, J</t>
  </si>
  <si>
    <t>Gamboa, C</t>
  </si>
  <si>
    <t>Haugaard, J</t>
  </si>
  <si>
    <t>van Aanholt, P</t>
  </si>
  <si>
    <t>Henry, D</t>
  </si>
  <si>
    <t>Camp, L*</t>
  </si>
  <si>
    <t>Matthews, A</t>
  </si>
  <si>
    <t>Hazard, E</t>
  </si>
  <si>
    <t>Kettings, C*</t>
  </si>
  <si>
    <t>Gomez, J</t>
  </si>
  <si>
    <t>Silva, D</t>
  </si>
  <si>
    <t>Gilmartin, R</t>
  </si>
  <si>
    <t>Wimmer, K</t>
  </si>
  <si>
    <t>Fabregas, C</t>
  </si>
  <si>
    <t>Spiegel, R</t>
  </si>
  <si>
    <t>Tabanou, F</t>
  </si>
  <si>
    <t>di Maria, A*</t>
  </si>
  <si>
    <t>Ivanovic, B</t>
  </si>
  <si>
    <t>Fuchs, C</t>
  </si>
  <si>
    <t>Ozil, M</t>
  </si>
  <si>
    <t>Terry, J</t>
  </si>
  <si>
    <t>McAuley, G</t>
  </si>
  <si>
    <t>Mata, J</t>
  </si>
  <si>
    <t>Cahill, G</t>
  </si>
  <si>
    <t>Jones, B</t>
  </si>
  <si>
    <t>Toure, Y</t>
  </si>
  <si>
    <t>Koscielny, L</t>
  </si>
  <si>
    <t>Delaney, D</t>
  </si>
  <si>
    <t>Sterling, R</t>
  </si>
  <si>
    <t>Baines, L</t>
  </si>
  <si>
    <t>Okore, J</t>
  </si>
  <si>
    <t>Coutinho, P</t>
  </si>
  <si>
    <t>Mertesacker, P</t>
  </si>
  <si>
    <t>Fernandez, F</t>
  </si>
  <si>
    <t>Schweinsteiger, B</t>
  </si>
  <si>
    <t>Azpilicueta, C</t>
  </si>
  <si>
    <t>Holebas, J</t>
  </si>
  <si>
    <t>Pedro</t>
  </si>
  <si>
    <t>Zabaleta, P</t>
  </si>
  <si>
    <t>Martina, C</t>
  </si>
  <si>
    <t>Cazorla, S</t>
  </si>
  <si>
    <t>Clichy, G</t>
  </si>
  <si>
    <t>Nyom, A</t>
  </si>
  <si>
    <t>Nasri, S</t>
  </si>
  <si>
    <t>Smalling, C</t>
  </si>
  <si>
    <t>Chester, J</t>
  </si>
  <si>
    <t>Ramsey, A</t>
  </si>
  <si>
    <t>Skrtel, M</t>
  </si>
  <si>
    <t>Turner, M*</t>
  </si>
  <si>
    <t>Walcott, T</t>
  </si>
  <si>
    <t>Vertonghen, J</t>
  </si>
  <si>
    <t>Prodl, S</t>
  </si>
  <si>
    <t>Oscar</t>
  </si>
  <si>
    <t>Gibbs, K</t>
  </si>
  <si>
    <t>Pudil, D*</t>
  </si>
  <si>
    <t>Willian</t>
  </si>
  <si>
    <t>Coleman, S</t>
  </si>
  <si>
    <t>Hendrie, S</t>
  </si>
  <si>
    <t>Eriksen, C</t>
  </si>
  <si>
    <t>Kompany, V</t>
  </si>
  <si>
    <t>Whittaker, S</t>
  </si>
  <si>
    <t>Herrera, A</t>
  </si>
  <si>
    <t>Clyne, N</t>
  </si>
  <si>
    <t>O'Brien, J</t>
  </si>
  <si>
    <t>Depay, M</t>
  </si>
  <si>
    <t>Hutton, A</t>
  </si>
  <si>
    <t>Fellaini, M</t>
  </si>
  <si>
    <t>Zouma, K</t>
  </si>
  <si>
    <t>Schlupp, J</t>
  </si>
  <si>
    <t>Firmino, R</t>
  </si>
  <si>
    <t>Otamendi, N</t>
  </si>
  <si>
    <t>Morgan, W</t>
  </si>
  <si>
    <t>de Bruyne, K</t>
  </si>
  <si>
    <t>Jagielka, P</t>
  </si>
  <si>
    <t>Gardos, F</t>
  </si>
  <si>
    <t>Fernandinho</t>
  </si>
  <si>
    <t>Kolarov, A</t>
  </si>
  <si>
    <t>McNair, P</t>
  </si>
  <si>
    <t>Wilshere, J</t>
  </si>
  <si>
    <t>Shaw, L</t>
  </si>
  <si>
    <t>Reveillere, A*</t>
  </si>
  <si>
    <t>Henderson, J</t>
  </si>
  <si>
    <t>Sakho, M</t>
  </si>
  <si>
    <t>Amavi, J</t>
  </si>
  <si>
    <t>Lallana, A</t>
  </si>
  <si>
    <t>Bellerin, H</t>
  </si>
  <si>
    <t>Funes Mori, R</t>
  </si>
  <si>
    <t>Matic, N</t>
  </si>
  <si>
    <t>Alderweireld, T</t>
  </si>
  <si>
    <t>Elphick, T</t>
  </si>
  <si>
    <t>Schneiderlin, M</t>
  </si>
  <si>
    <t>Darmian, M</t>
  </si>
  <si>
    <t>Monreal, N</t>
  </si>
  <si>
    <t>Cuadrado, J*</t>
  </si>
  <si>
    <t>Sagna, B</t>
  </si>
  <si>
    <t>Dawson, C</t>
  </si>
  <si>
    <t>Shaqiri, X</t>
  </si>
  <si>
    <t>Mangala, E</t>
  </si>
  <si>
    <t>Muniesa, M</t>
  </si>
  <si>
    <t>Navas, J</t>
  </si>
  <si>
    <t>Rojo, M</t>
  </si>
  <si>
    <t>Mariappa, A</t>
  </si>
  <si>
    <t>Valencia, A</t>
  </si>
  <si>
    <t>Jones, P</t>
  </si>
  <si>
    <t>Wasilewski, M</t>
  </si>
  <si>
    <t>Milner, J</t>
  </si>
  <si>
    <t>Demichelis, M</t>
  </si>
  <si>
    <t>Pocognoli, S</t>
  </si>
  <si>
    <t>Chadli, N</t>
  </si>
  <si>
    <t>Moreno, A</t>
  </si>
  <si>
    <t>Richardson, K</t>
  </si>
  <si>
    <t>Young, A</t>
  </si>
  <si>
    <t>Gabriel</t>
  </si>
  <si>
    <t>Wollscheid, P</t>
  </si>
  <si>
    <t>Ox-Chamberlain, A</t>
  </si>
  <si>
    <t>Rahman, B</t>
  </si>
  <si>
    <t>Britos, M</t>
  </si>
  <si>
    <t>Barkley, R</t>
  </si>
  <si>
    <t>Evans, J</t>
  </si>
  <si>
    <t>Mirallas, K</t>
  </si>
  <si>
    <t>Wijnaldum, G</t>
  </si>
  <si>
    <t>Alberto, L*</t>
  </si>
  <si>
    <t>Abdi, A</t>
  </si>
  <si>
    <t>Carrick, M</t>
  </si>
  <si>
    <t>Watson, B</t>
  </si>
  <si>
    <t>Tonev, A*</t>
  </si>
  <si>
    <t>Sigurdsson, G</t>
  </si>
  <si>
    <t>Gosling, D</t>
  </si>
  <si>
    <t>Abeid, M*</t>
  </si>
  <si>
    <t>Can, E</t>
  </si>
  <si>
    <t>Howson, J</t>
  </si>
  <si>
    <t>Hesketh, J</t>
  </si>
  <si>
    <t>Blind, D</t>
  </si>
  <si>
    <t>Stanislas, J</t>
  </si>
  <si>
    <t>Chung-yong, L</t>
  </si>
  <si>
    <t>Nathan*</t>
  </si>
  <si>
    <t>Jarvis, M</t>
  </si>
  <si>
    <t>Aguero, S</t>
  </si>
  <si>
    <t>Gouffran, Y</t>
  </si>
  <si>
    <t>Costa, D</t>
  </si>
  <si>
    <t>Puncheon, J</t>
  </si>
  <si>
    <t>Dorrans, G</t>
  </si>
  <si>
    <t>Sanchez, A</t>
  </si>
  <si>
    <t>Delph, F</t>
  </si>
  <si>
    <t>N'Zogbia, C</t>
  </si>
  <si>
    <t>Rooney, W</t>
  </si>
  <si>
    <t>Cattermole, L</t>
  </si>
  <si>
    <t>Giroud, O</t>
  </si>
  <si>
    <t>Lamela, E</t>
  </si>
  <si>
    <t>Tiote, C</t>
  </si>
  <si>
    <t>Sturridge, D</t>
  </si>
  <si>
    <t>Tadic, D</t>
  </si>
  <si>
    <t>Yacob, C</t>
  </si>
  <si>
    <t>Benteke, C</t>
  </si>
  <si>
    <t>Sissoko, M</t>
  </si>
  <si>
    <t>Albrighton, M</t>
  </si>
  <si>
    <t>Falcao, R</t>
  </si>
  <si>
    <t>Allen, J</t>
  </si>
  <si>
    <t>Oviedo, B</t>
  </si>
  <si>
    <t>Lukaku, R</t>
  </si>
  <si>
    <t>Rosicky, T</t>
  </si>
  <si>
    <t>Ireland, S</t>
  </si>
  <si>
    <t>Dzeko, E*</t>
  </si>
  <si>
    <t>Ayew, A</t>
  </si>
  <si>
    <t>Gnabry, S</t>
  </si>
  <si>
    <t>Bony, W</t>
  </si>
  <si>
    <t>Shelvey, J</t>
  </si>
  <si>
    <t>Bacuna, L</t>
  </si>
  <si>
    <t>Kane, H</t>
  </si>
  <si>
    <t>Townsend, A</t>
  </si>
  <si>
    <t>Giaccherini, E*</t>
  </si>
  <si>
    <t>Balotelli, M*</t>
  </si>
  <si>
    <t>Bolasie, Y</t>
  </si>
  <si>
    <t>Capoue, E</t>
  </si>
  <si>
    <t>Welbeck, D</t>
  </si>
  <si>
    <t>Coquelin, F</t>
  </si>
  <si>
    <t>Remy, L</t>
  </si>
  <si>
    <t>Wanyama, V</t>
  </si>
  <si>
    <t>Ledley, J</t>
  </si>
  <si>
    <t>Ings, D</t>
  </si>
  <si>
    <t>Fernando</t>
  </si>
  <si>
    <t>Berahino, S</t>
  </si>
  <si>
    <t>Markovic, L*</t>
  </si>
  <si>
    <t>Montero, J</t>
  </si>
  <si>
    <t>Pelle, G</t>
  </si>
  <si>
    <t>Mane, S</t>
  </si>
  <si>
    <t>Aarons, R</t>
  </si>
  <si>
    <t>Carroll, A</t>
  </si>
  <si>
    <t>Deulofeu, G</t>
  </si>
  <si>
    <t>Sanchez, C</t>
  </si>
  <si>
    <t>Cisse, P</t>
  </si>
  <si>
    <t>Payet, D</t>
  </si>
  <si>
    <t>El Ouriachi, M</t>
  </si>
  <si>
    <t>Krkic, B</t>
  </si>
  <si>
    <t>Cabaye, Y</t>
  </si>
  <si>
    <t>Lanzini, M</t>
  </si>
  <si>
    <t>Origi, D</t>
  </si>
  <si>
    <t>Johnson, B*</t>
  </si>
  <si>
    <t>Brady, R</t>
  </si>
  <si>
    <t>Long, S</t>
  </si>
  <si>
    <t>Anya, I</t>
  </si>
  <si>
    <t>Sako, B</t>
  </si>
  <si>
    <t>Rodriguez, J</t>
  </si>
  <si>
    <t>Traore, A</t>
  </si>
  <si>
    <t>Sakho, D</t>
  </si>
  <si>
    <t>Dyer, N</t>
  </si>
  <si>
    <t>Lennon, A</t>
  </si>
  <si>
    <t>Diouf, M</t>
  </si>
  <si>
    <t>Brunt, C</t>
  </si>
  <si>
    <t>Dembele, M</t>
  </si>
  <si>
    <t>Heung-Min, S</t>
  </si>
  <si>
    <t>Cleverley, T</t>
  </si>
  <si>
    <t>Surman, A</t>
  </si>
  <si>
    <t>Hernandez, J*</t>
  </si>
  <si>
    <t>Noble, M</t>
  </si>
  <si>
    <t>Tettey, A</t>
  </si>
  <si>
    <t>Defoe, J</t>
  </si>
  <si>
    <t>Adam, C</t>
  </si>
  <si>
    <t>Obiang, P</t>
  </si>
  <si>
    <t>Walters, J</t>
  </si>
  <si>
    <t>Colback, J</t>
  </si>
  <si>
    <t>O'Neil, G</t>
  </si>
  <si>
    <t>Jovetic, S*</t>
  </si>
  <si>
    <t>Ward-Prowse, J</t>
  </si>
  <si>
    <t>Ritchie, M</t>
  </si>
  <si>
    <t>Gomis, B</t>
  </si>
  <si>
    <t>Grealish, J</t>
  </si>
  <si>
    <t>Ulloa, L</t>
  </si>
  <si>
    <t>McArthur, J</t>
  </si>
  <si>
    <t>Whelan, G</t>
  </si>
  <si>
    <t>Mitrovic, A</t>
  </si>
  <si>
    <t>Gueye, I</t>
  </si>
  <si>
    <t>Britton, L</t>
  </si>
  <si>
    <t>Rondon, S</t>
  </si>
  <si>
    <t>Inler, G</t>
  </si>
  <si>
    <t>Martial, A</t>
  </si>
  <si>
    <t>Song, A</t>
  </si>
  <si>
    <t>Mikel, J</t>
  </si>
  <si>
    <t>Lambert, R</t>
  </si>
  <si>
    <t>Arteta, M</t>
  </si>
  <si>
    <t>Mutch, J</t>
  </si>
  <si>
    <t>Osman, L</t>
  </si>
  <si>
    <t>Borini, F</t>
  </si>
  <si>
    <t>Hoolahan, W</t>
  </si>
  <si>
    <t>James, M</t>
  </si>
  <si>
    <t>Soldado, R*</t>
  </si>
  <si>
    <t>Morrison, J</t>
  </si>
  <si>
    <t>King, A</t>
  </si>
  <si>
    <t>Ibarbo, V</t>
  </si>
  <si>
    <t>Westwood, A</t>
  </si>
  <si>
    <t>Besic, M</t>
  </si>
  <si>
    <t>Agbonlahor, G</t>
  </si>
  <si>
    <t>Jedinak, M</t>
  </si>
  <si>
    <t>Buckley, W</t>
  </si>
  <si>
    <t>Valencia, E</t>
  </si>
  <si>
    <t>Rodwell, J</t>
  </si>
  <si>
    <t>Behrami, V</t>
  </si>
  <si>
    <t>Crouch, P</t>
  </si>
  <si>
    <t>Ibe, J</t>
  </si>
  <si>
    <t>Teixeira, J</t>
  </si>
  <si>
    <t>Kone, A</t>
  </si>
  <si>
    <t>Arnautovic, M</t>
  </si>
  <si>
    <t>Jurado, J</t>
  </si>
  <si>
    <t>Mahrez, R</t>
  </si>
  <si>
    <t>Joselu</t>
  </si>
  <si>
    <t>Mason, R</t>
  </si>
  <si>
    <t>Carroll, T</t>
  </si>
  <si>
    <t>Naismith, S</t>
  </si>
  <si>
    <t>Cabella, R*</t>
  </si>
  <si>
    <t>Rossiter, J</t>
  </si>
  <si>
    <t>McManaman, C</t>
  </si>
  <si>
    <t>Antonio, M</t>
  </si>
  <si>
    <t>N'Jie, C</t>
  </si>
  <si>
    <t>Lens, J</t>
  </si>
  <si>
    <t>Arter, H</t>
  </si>
  <si>
    <t>Murray, G</t>
  </si>
  <si>
    <t>Clasie, J</t>
  </si>
  <si>
    <t>Perez, A</t>
  </si>
  <si>
    <t>Murray, S*</t>
  </si>
  <si>
    <t>Ideye, B*</t>
  </si>
  <si>
    <t>Barry, G</t>
  </si>
  <si>
    <t>Obertan, G</t>
  </si>
  <si>
    <t>Anichebe, V</t>
  </si>
  <si>
    <t>Davis, S</t>
  </si>
  <si>
    <t>Jerome, C</t>
  </si>
  <si>
    <t>Moses, V</t>
  </si>
  <si>
    <t>Guedioura, A</t>
  </si>
  <si>
    <t>Okazaki, S</t>
  </si>
  <si>
    <t>Zaha, W</t>
  </si>
  <si>
    <t>Isgrove, L</t>
  </si>
  <si>
    <t>Wilson, C</t>
  </si>
  <si>
    <t>Sung-Yueng, K</t>
  </si>
  <si>
    <t>Drinkwater, D</t>
  </si>
  <si>
    <t>Fletcher, D</t>
  </si>
  <si>
    <t>Poyet, D*</t>
  </si>
  <si>
    <t>Wickham, C</t>
  </si>
  <si>
    <t>Sinclair, S</t>
  </si>
  <si>
    <t>Grimes, M</t>
  </si>
  <si>
    <t>Chamakh, M</t>
  </si>
  <si>
    <t>Anita, V</t>
  </si>
  <si>
    <t>Loftus-Cheek, R</t>
  </si>
  <si>
    <t>Gayle, D</t>
  </si>
  <si>
    <t>Lingard, J</t>
  </si>
  <si>
    <t>Emnes, M</t>
  </si>
  <si>
    <t>Vardy, J</t>
  </si>
  <si>
    <t>de Jong, S</t>
  </si>
  <si>
    <t>Alli, D</t>
  </si>
  <si>
    <t>Riviere, E</t>
  </si>
  <si>
    <t>Amalfitano, M*</t>
  </si>
  <si>
    <t>Fabbrini, D*</t>
  </si>
  <si>
    <t>Ayew, J</t>
  </si>
  <si>
    <t>Gil, C</t>
  </si>
  <si>
    <t>MacDonald, S</t>
  </si>
  <si>
    <t>Mbokani, D</t>
  </si>
  <si>
    <t>Mulumbu, Y</t>
  </si>
  <si>
    <t>Marveaux, S</t>
  </si>
  <si>
    <t>Oulare, O</t>
  </si>
  <si>
    <t>Bannan, B*</t>
  </si>
  <si>
    <t>Deeney, T</t>
  </si>
  <si>
    <t>Afellay, I</t>
  </si>
  <si>
    <t>Campbell, F</t>
  </si>
  <si>
    <t>Kante, N</t>
  </si>
  <si>
    <t>Williams, Jonny*</t>
  </si>
  <si>
    <t>M'Vila, Y</t>
  </si>
  <si>
    <t>Vuckic, H*</t>
  </si>
  <si>
    <t>Lafferty, K</t>
  </si>
  <si>
    <t>Hammond, D</t>
  </si>
  <si>
    <t>Ighalo, O</t>
  </si>
  <si>
    <t>Pienaar, S</t>
  </si>
  <si>
    <t>Pritchard, A</t>
  </si>
  <si>
    <t>Bamford, P</t>
  </si>
  <si>
    <t>King, J</t>
  </si>
  <si>
    <t>Reine-Adelaide, J</t>
  </si>
  <si>
    <t>Odemwingie, P</t>
  </si>
  <si>
    <t>Sessegnon, S</t>
  </si>
  <si>
    <t>Watmore, D</t>
  </si>
  <si>
    <t>Nugent, D*</t>
  </si>
  <si>
    <t>Gardner, C</t>
  </si>
  <si>
    <t>Cullen, J</t>
  </si>
  <si>
    <t>Campbell, J</t>
  </si>
  <si>
    <t>Leiva, L</t>
  </si>
  <si>
    <t>Dodoo, J</t>
  </si>
  <si>
    <t>Gibson, D</t>
  </si>
  <si>
    <t>Pereira, A</t>
  </si>
  <si>
    <t>Larsson, S</t>
  </si>
  <si>
    <t>Andreu, T*</t>
  </si>
  <si>
    <t>Vydra, M*</t>
  </si>
  <si>
    <t>Flamini, M</t>
  </si>
  <si>
    <t>Juanmi</t>
  </si>
  <si>
    <t>McClean, J</t>
  </si>
  <si>
    <t>Reed, H</t>
  </si>
  <si>
    <t>van Wolfswinkel, R*</t>
  </si>
  <si>
    <t>Veretout, J</t>
  </si>
  <si>
    <t>Fulton, J*</t>
  </si>
  <si>
    <t>Kozak, L</t>
  </si>
  <si>
    <t>Romeu, O</t>
  </si>
  <si>
    <t>Bielik, K</t>
  </si>
  <si>
    <t>Gestede, R</t>
  </si>
  <si>
    <t>Kenedy</t>
  </si>
  <si>
    <t>Rodriguez, L</t>
  </si>
  <si>
    <t>Redmond, N</t>
  </si>
  <si>
    <t>Tozser, D*</t>
  </si>
  <si>
    <t>Grabban, L</t>
  </si>
  <si>
    <t>Cork, J</t>
  </si>
  <si>
    <t>Pugh, M</t>
  </si>
  <si>
    <t>Bentaleb, N</t>
  </si>
  <si>
    <t>Byers, G</t>
  </si>
  <si>
    <t>Wilson, J</t>
  </si>
  <si>
    <t>Kouyate, C</t>
  </si>
  <si>
    <t>Daniels, C</t>
  </si>
  <si>
    <t>Gradel, M</t>
  </si>
  <si>
    <t>Helenius, N*</t>
  </si>
  <si>
    <t>Toivonen, O</t>
  </si>
  <si>
    <t>Smith, C</t>
  </si>
  <si>
    <t>Berghuis, S</t>
  </si>
  <si>
    <t>Nolan, K*</t>
  </si>
  <si>
    <t>O'Kane, E</t>
  </si>
  <si>
    <t>Barrow, M</t>
  </si>
  <si>
    <t>Routledge, W</t>
  </si>
  <si>
    <t>Kaikai, S*</t>
  </si>
  <si>
    <t>Maiga, M*</t>
  </si>
  <si>
    <t>Forestieri, F*</t>
  </si>
  <si>
    <t/>
  </si>
  <si>
    <t>Becchio, L*</t>
  </si>
  <si>
    <t>Akpom, C*</t>
  </si>
  <si>
    <t>Iheanacho, K</t>
  </si>
  <si>
    <t>Gallagher, S*</t>
  </si>
  <si>
    <t>Armstrong, A*</t>
  </si>
  <si>
    <t>Rantie, T</t>
  </si>
  <si>
    <t>Sinclair, J</t>
  </si>
  <si>
    <t>Mayuka, E*</t>
  </si>
  <si>
    <t>Appiah, K</t>
  </si>
  <si>
    <t>Lawrence, T*</t>
  </si>
  <si>
    <t>Jakubiak, A</t>
  </si>
  <si>
    <t>McAleny, C*</t>
  </si>
  <si>
    <t>Murphy, J*</t>
  </si>
  <si>
    <t>Maximum Players</t>
  </si>
  <si>
    <t>Paredes, J</t>
  </si>
  <si>
    <t>Borthwick-Jackson, C</t>
  </si>
  <si>
    <t>Onomah, J</t>
  </si>
  <si>
    <t>Odijidja-Ofoe, V</t>
  </si>
  <si>
    <t>Varela, G</t>
  </si>
  <si>
    <t xml:space="preserve">You may change your Star Player nomination up to 3 times during the season.  These changes may be made at any time (transfer windows will not apply) although the normal weekly transfer period will apply.  Your Star Player must be a member of your squad so you may only bring a new player into your squad to be your new nominated Star Player during the two transfer windows (and this will count as one of your transfers from your allocation of 24).
A player can only be selected once within an active team - player duplication is not permitted.  However, a player may be transferred out and then transferred back into a team provided the team is legal within the rules of the competition.  A player may not be transferred out and then back into a team within the same weekly transfer window.
Transfer forms will be available from the bar staff at The Jolly Fisherman, online at www.thegallons.co.uk/jolly.html and go to the Football 2015-2016 Archive and may also be obtained electronically from John Gallon.
</t>
  </si>
  <si>
    <t>Changes made before 11:00pm on Friday 8th. August 2015 will not count against your transfer allocation.  After that date managers may make no more than 4 transfers per week up to a maximum of 24 transfers.  These transfers will be split into 2 batches of 12.  The first batch of 12 may be used in the first transfer window (running from Sunday 9th. August 2015 until Saturday 12th. September 2015) and additionally in a single bonus transfer week between the closure of the transfer window and Saturday 26th. December 2015.  The second batch of 12 transfers may be used in the second transfer window (Sunday 27th. December 2015 to Saturday 13th. February 2016) and additionally in a single bonus transfer week before the end of the season.  A maximum of 4 transfers may be made in a single transfer week (Sunday to Saturday) with the transfers taking effect from the following Sunday which means that the new scores will show from the Sunday after.</t>
  </si>
  <si>
    <t>Cissokho, A</t>
  </si>
  <si>
    <t>Januzaj, A</t>
  </si>
  <si>
    <t>Cole, J*</t>
  </si>
  <si>
    <t>Bridcutt, L*</t>
  </si>
  <si>
    <t>Iturbe, J</t>
  </si>
  <si>
    <t>Bennett, E*</t>
  </si>
  <si>
    <t>Gray, D</t>
  </si>
  <si>
    <t>Kirchhoff, J</t>
  </si>
  <si>
    <t>Pinto, I</t>
  </si>
  <si>
    <t>Ward, D</t>
  </si>
  <si>
    <t>Pickford, J</t>
  </si>
  <si>
    <t>Saivet, H</t>
  </si>
  <si>
    <t>Elneny, M</t>
  </si>
  <si>
    <t>Diamanti, A*</t>
  </si>
  <si>
    <t>Afobe, B</t>
  </si>
  <si>
    <t>Djilobodji, P*</t>
  </si>
  <si>
    <t>Crespo, J*</t>
  </si>
  <si>
    <t>Ward, E*</t>
  </si>
  <si>
    <t>Bennett, J*</t>
  </si>
  <si>
    <t>Klose, T</t>
  </si>
  <si>
    <t>Byram, S</t>
  </si>
  <si>
    <t>Doyley, L*</t>
  </si>
  <si>
    <t>Austin, C</t>
  </si>
  <si>
    <t>Kramaric, A*</t>
  </si>
  <si>
    <t>Amrabat, N</t>
  </si>
  <si>
    <t>Kermorgant, Y*</t>
  </si>
  <si>
    <t>Graham, D*</t>
  </si>
  <si>
    <t>N'Doye, D</t>
  </si>
  <si>
    <t>Zarate, M*</t>
  </si>
  <si>
    <t>Lee, E*</t>
  </si>
  <si>
    <t>Valdes, V*</t>
  </si>
  <si>
    <t>Kone, L</t>
  </si>
  <si>
    <t>Lindegaard, A*</t>
  </si>
  <si>
    <t>Tremmel, G*</t>
  </si>
  <si>
    <t>Arlauskis, G*</t>
  </si>
  <si>
    <t>Smith, B</t>
  </si>
  <si>
    <t>Senderos, P*</t>
  </si>
  <si>
    <t>Williamson, M*</t>
  </si>
  <si>
    <t>Iwobi, A</t>
  </si>
  <si>
    <t>Ramires*</t>
  </si>
  <si>
    <t>Atsu, C*</t>
  </si>
  <si>
    <t>Ramirez, G*</t>
  </si>
  <si>
    <t>Amartey, D</t>
  </si>
  <si>
    <t>Adebayor, E</t>
  </si>
  <si>
    <t>Tomlin, L*</t>
  </si>
  <si>
    <t>Gardner, G*</t>
  </si>
  <si>
    <t>Hooper, G*</t>
  </si>
  <si>
    <t>Sidwell, S*</t>
  </si>
  <si>
    <t>Benalouane, Y*</t>
  </si>
  <si>
    <t>Fazio, F*</t>
  </si>
  <si>
    <t>Coates, S*</t>
  </si>
  <si>
    <t>de Laet, R*</t>
  </si>
  <si>
    <t>Cargill, B*</t>
  </si>
  <si>
    <t>Allsop, R*</t>
  </si>
  <si>
    <t>Miazga, M</t>
  </si>
  <si>
    <t>Wiggins, R</t>
  </si>
  <si>
    <t>Debuchy, M*</t>
  </si>
  <si>
    <t>Powell, N*</t>
  </si>
  <si>
    <t>Fer, L</t>
  </si>
  <si>
    <t>Mavrias, C*</t>
  </si>
  <si>
    <t>Andrade, T*</t>
  </si>
  <si>
    <t>McGeady, A*</t>
  </si>
  <si>
    <t>Imbula, G</t>
  </si>
  <si>
    <t>Pato, A</t>
  </si>
  <si>
    <t>Doumbia, S</t>
  </si>
  <si>
    <t>Thauvin, F*</t>
  </si>
  <si>
    <t>Traore, B</t>
  </si>
  <si>
    <t>Khazri, W</t>
  </si>
  <si>
    <t>Sandro</t>
  </si>
  <si>
    <t>Fletcher, S*</t>
  </si>
  <si>
    <t>Gomez, J*</t>
  </si>
  <si>
    <t>Niasse, O</t>
  </si>
  <si>
    <t>van Ginkel, M*</t>
  </si>
  <si>
    <t>Emenike, E</t>
  </si>
  <si>
    <t>Roberts, P*</t>
  </si>
  <si>
    <t>Suarez, M</t>
  </si>
  <si>
    <t>Paloschi, A</t>
  </si>
  <si>
    <t>Eder*</t>
  </si>
  <si>
    <t>Mensah, B*</t>
  </si>
  <si>
    <t>Johnson, A*</t>
  </si>
  <si>
    <t>Jelavic, N*</t>
  </si>
  <si>
    <t>Rashford, M</t>
  </si>
  <si>
    <t>Kingsley, S</t>
  </si>
  <si>
    <t>Fosu-Mensah, T</t>
  </si>
  <si>
    <t>Riley, J</t>
  </si>
  <si>
    <t>Rothwell, J</t>
  </si>
  <si>
    <t>Randall, C</t>
  </si>
  <si>
    <t>Ojo, O</t>
  </si>
  <si>
    <t>Stewart, K</t>
  </si>
  <si>
    <t>Pennington, M</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</si>
</sst>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
    <numFmt numFmtId="165" formatCode="&quot;£&quot;0.0&quot;m&quot;"/>
    <numFmt numFmtId="166" formatCode="&quot;£&quot;#,##0.0&quot;m&quot;"/>
    <numFmt numFmtId="167" formatCode="dddd\,\ dd/mm/yy"/>
    <numFmt numFmtId="168" formatCode="0000"/>
    <numFmt numFmtId="169" formatCode="&quot;£&quot;#0.0&quot;m&quot;"/>
  </numFmts>
  <fonts count="16" x14ac:knownFonts="1">
    <font>
      <sz val="8"/>
      <color theme="1"/>
      <name val="Arial"/>
      <family val="2"/>
    </font>
    <font>
      <sz val="8"/>
      <name val="Arial"/>
      <family val="2"/>
    </font>
    <font>
      <sz val="8"/>
      <color indexed="8"/>
      <name val="Arial"/>
      <family val="2"/>
    </font>
    <font>
      <b/>
      <sz val="8"/>
      <name val="Arial"/>
      <family val="2"/>
    </font>
    <font>
      <b/>
      <sz val="18"/>
      <name val="Arial"/>
      <family val="2"/>
    </font>
    <font>
      <b/>
      <sz val="18"/>
      <color indexed="10"/>
      <name val="Arial"/>
      <family val="2"/>
    </font>
    <font>
      <b/>
      <sz val="16"/>
      <name val="Arial"/>
      <family val="2"/>
    </font>
    <font>
      <b/>
      <sz val="16"/>
      <color indexed="10"/>
      <name val="Arial"/>
      <family val="2"/>
    </font>
    <font>
      <b/>
      <sz val="14"/>
      <name val="Arial"/>
      <family val="2"/>
    </font>
    <font>
      <b/>
      <sz val="12"/>
      <name val="Arial"/>
      <family val="2"/>
    </font>
    <font>
      <b/>
      <sz val="12"/>
      <color indexed="10"/>
      <name val="Arial"/>
      <family val="2"/>
    </font>
    <font>
      <b/>
      <sz val="10"/>
      <name val="Arial"/>
      <family val="2"/>
    </font>
    <font>
      <b/>
      <sz val="10"/>
      <color indexed="10"/>
      <name val="Arial"/>
      <family val="2"/>
    </font>
    <font>
      <sz val="10"/>
      <color indexed="10"/>
      <name val="Arial"/>
      <family val="2"/>
    </font>
    <font>
      <sz val="10"/>
      <color indexed="12"/>
      <name val="Arial"/>
      <family val="2"/>
    </font>
    <font>
      <sz val="10"/>
      <name val="Arial"/>
      <family val="2"/>
    </font>
  </fonts>
  <fills count="3">
    <fill>
      <patternFill patternType="none"/>
    </fill>
    <fill>
      <patternFill patternType="gray125"/>
    </fill>
    <fill>
      <patternFill patternType="solid">
        <fgColor indexed="22"/>
        <bgColor indexed="64"/>
      </patternFill>
    </fill>
  </fills>
  <borders count="29">
    <border>
      <left/>
      <right/>
      <top/>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top style="double">
        <color indexed="64"/>
      </top>
      <bottom/>
      <diagonal/>
    </border>
    <border>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129">
    <xf numFmtId="0" fontId="0" fillId="0" borderId="0" xfId="0"/>
    <xf numFmtId="0" fontId="1" fillId="0" borderId="5" xfId="1" applyFont="1" applyFill="1" applyBorder="1"/>
    <xf numFmtId="0" fontId="1" fillId="0" borderId="0" xfId="1" applyFont="1" applyFill="1"/>
    <xf numFmtId="0" fontId="2" fillId="2" borderId="9" xfId="1" applyFont="1" applyFill="1" applyBorder="1" applyAlignment="1">
      <alignment horizontal="center" vertical="top" wrapText="1"/>
    </xf>
    <xf numFmtId="0" fontId="1" fillId="2" borderId="10" xfId="1" applyFont="1" applyFill="1" applyBorder="1" applyAlignment="1">
      <alignment horizontal="center" vertical="top" wrapText="1"/>
    </xf>
    <xf numFmtId="0" fontId="1" fillId="0" borderId="0" xfId="1" applyFont="1" applyFill="1" applyBorder="1" applyAlignment="1">
      <alignment horizontal="center" wrapText="1"/>
    </xf>
    <xf numFmtId="0" fontId="1" fillId="2" borderId="11" xfId="1" applyFont="1" applyFill="1" applyBorder="1" applyAlignment="1">
      <alignment horizontal="center" vertical="top" wrapText="1"/>
    </xf>
    <xf numFmtId="0" fontId="1" fillId="0" borderId="0" xfId="1" applyFont="1" applyFill="1" applyAlignment="1">
      <alignment horizontal="center" wrapText="1"/>
    </xf>
    <xf numFmtId="14" fontId="1" fillId="0" borderId="0" xfId="1" applyNumberFormat="1" applyFont="1" applyFill="1" applyAlignment="1">
      <alignment horizontal="center" wrapText="1"/>
    </xf>
    <xf numFmtId="164" fontId="1" fillId="0" borderId="7" xfId="1" applyNumberFormat="1" applyFont="1" applyFill="1" applyBorder="1"/>
    <xf numFmtId="164" fontId="1" fillId="0" borderId="8" xfId="1" applyNumberFormat="1" applyFont="1" applyFill="1" applyBorder="1"/>
    <xf numFmtId="0" fontId="1" fillId="0" borderId="12" xfId="1" applyFill="1" applyBorder="1" applyAlignment="1">
      <alignment horizontal="center"/>
    </xf>
    <xf numFmtId="165" fontId="1" fillId="0" borderId="8" xfId="1" applyNumberFormat="1" applyFont="1" applyFill="1" applyBorder="1"/>
    <xf numFmtId="0" fontId="1" fillId="0" borderId="8" xfId="1" applyFont="1" applyFill="1" applyBorder="1"/>
    <xf numFmtId="0" fontId="3" fillId="0" borderId="8" xfId="1" applyFont="1" applyFill="1" applyBorder="1"/>
    <xf numFmtId="0" fontId="1" fillId="0" borderId="0" xfId="1" applyFont="1" applyFill="1" applyBorder="1"/>
    <xf numFmtId="166" fontId="1" fillId="0" borderId="8" xfId="1" applyNumberFormat="1" applyFont="1" applyFill="1" applyBorder="1"/>
    <xf numFmtId="0" fontId="1" fillId="0" borderId="8" xfId="1" applyNumberFormat="1" applyFont="1" applyFill="1" applyBorder="1"/>
    <xf numFmtId="0" fontId="3" fillId="0" borderId="13" xfId="1" applyNumberFormat="1" applyFont="1" applyFill="1" applyBorder="1"/>
    <xf numFmtId="164" fontId="1" fillId="0" borderId="9" xfId="1" applyNumberFormat="1" applyFont="1" applyFill="1" applyBorder="1"/>
    <xf numFmtId="164" fontId="1" fillId="0" borderId="9" xfId="1" applyNumberFormat="1" applyFont="1" applyFill="1" applyBorder="1" applyAlignment="1">
      <alignment horizontal="center"/>
    </xf>
    <xf numFmtId="165" fontId="1" fillId="0" borderId="9" xfId="1" applyNumberFormat="1" applyFont="1" applyFill="1" applyBorder="1"/>
    <xf numFmtId="0" fontId="1" fillId="0" borderId="9" xfId="1" applyFont="1" applyFill="1" applyBorder="1"/>
    <xf numFmtId="0" fontId="3" fillId="0" borderId="9" xfId="1" applyFont="1" applyFill="1" applyBorder="1"/>
    <xf numFmtId="0" fontId="1" fillId="0" borderId="0" xfId="1" applyFont="1" applyFill="1" applyBorder="1" applyAlignment="1">
      <alignment wrapText="1"/>
    </xf>
    <xf numFmtId="0" fontId="1" fillId="0" borderId="9" xfId="1" applyFont="1" applyFill="1" applyBorder="1" applyAlignment="1">
      <alignment wrapText="1"/>
    </xf>
    <xf numFmtId="0" fontId="1" fillId="0" borderId="0" xfId="1" applyFont="1" applyFill="1" applyAlignment="1">
      <alignment wrapText="1"/>
    </xf>
    <xf numFmtId="164" fontId="1" fillId="0" borderId="14" xfId="1" applyNumberFormat="1" applyFont="1" applyFill="1" applyBorder="1"/>
    <xf numFmtId="164" fontId="1" fillId="0" borderId="14" xfId="1" applyNumberFormat="1" applyFont="1" applyFill="1" applyBorder="1" applyAlignment="1">
      <alignment horizontal="center"/>
    </xf>
    <xf numFmtId="165" fontId="1" fillId="0" borderId="14" xfId="1" applyNumberFormat="1" applyFont="1" applyFill="1" applyBorder="1"/>
    <xf numFmtId="0" fontId="1" fillId="0" borderId="14" xfId="1" applyFont="1" applyFill="1" applyBorder="1"/>
    <xf numFmtId="0" fontId="3" fillId="0" borderId="14" xfId="1" applyFont="1" applyFill="1" applyBorder="1"/>
    <xf numFmtId="0" fontId="1" fillId="0" borderId="15" xfId="1" applyFont="1" applyFill="1" applyBorder="1"/>
    <xf numFmtId="164" fontId="1" fillId="0" borderId="16" xfId="1" applyNumberFormat="1" applyFont="1" applyFill="1" applyBorder="1"/>
    <xf numFmtId="166" fontId="1" fillId="0" borderId="16" xfId="1" applyNumberFormat="1" applyFont="1" applyFill="1" applyBorder="1"/>
    <xf numFmtId="0" fontId="1" fillId="0" borderId="16" xfId="1" applyNumberFormat="1" applyFont="1" applyFill="1" applyBorder="1"/>
    <xf numFmtId="0" fontId="3" fillId="0" borderId="17" xfId="1" applyNumberFormat="1" applyFont="1" applyFill="1" applyBorder="1"/>
    <xf numFmtId="0" fontId="1" fillId="2" borderId="9" xfId="1" applyFont="1" applyFill="1" applyBorder="1" applyAlignment="1">
      <alignment horizontal="center" vertical="top" wrapText="1"/>
    </xf>
    <xf numFmtId="0" fontId="3" fillId="0" borderId="8" xfId="1" applyNumberFormat="1" applyFont="1" applyFill="1" applyBorder="1"/>
    <xf numFmtId="164" fontId="1" fillId="0" borderId="19" xfId="1" applyNumberFormat="1" applyFont="1" applyFill="1" applyBorder="1"/>
    <xf numFmtId="164" fontId="1" fillId="0" borderId="20" xfId="1" applyNumberFormat="1" applyFont="1" applyFill="1" applyBorder="1"/>
    <xf numFmtId="0" fontId="3" fillId="0" borderId="16" xfId="1" applyNumberFormat="1" applyFont="1" applyFill="1" applyBorder="1"/>
    <xf numFmtId="164" fontId="1" fillId="0" borderId="0" xfId="1" applyNumberFormat="1" applyFont="1" applyFill="1"/>
    <xf numFmtId="0" fontId="1" fillId="0" borderId="0" xfId="1" applyFont="1" applyFill="1" applyAlignment="1">
      <alignment horizontal="center"/>
    </xf>
    <xf numFmtId="165" fontId="1" fillId="0" borderId="0" xfId="1" applyNumberFormat="1" applyFont="1" applyFill="1"/>
    <xf numFmtId="0" fontId="1" fillId="0" borderId="0" xfId="1" applyNumberFormat="1" applyFont="1" applyFill="1"/>
    <xf numFmtId="0" fontId="1" fillId="0" borderId="9" xfId="1" applyBorder="1" applyAlignment="1">
      <alignment wrapText="1"/>
    </xf>
    <xf numFmtId="0" fontId="1" fillId="0" borderId="9" xfId="1" applyNumberFormat="1" applyBorder="1" applyAlignment="1">
      <alignment wrapText="1"/>
    </xf>
    <xf numFmtId="0" fontId="1" fillId="0" borderId="0" xfId="1"/>
    <xf numFmtId="0" fontId="0" fillId="0" borderId="0" xfId="0" applyProtection="1"/>
    <xf numFmtId="0" fontId="4" fillId="0" borderId="0" xfId="0" applyFont="1" applyProtection="1"/>
    <xf numFmtId="0" fontId="5" fillId="0" borderId="0" xfId="0" applyFont="1" applyProtection="1"/>
    <xf numFmtId="0" fontId="6" fillId="0" borderId="0" xfId="0" applyFont="1" applyProtection="1"/>
    <xf numFmtId="0" fontId="7" fillId="0" borderId="0" xfId="0" applyFont="1" applyProtection="1"/>
    <xf numFmtId="0" fontId="8" fillId="0" borderId="0" xfId="0" applyFont="1" applyProtection="1"/>
    <xf numFmtId="0" fontId="9" fillId="0" borderId="0" xfId="0" applyFont="1" applyProtection="1"/>
    <xf numFmtId="0" fontId="10" fillId="0" borderId="0" xfId="0" applyFont="1"/>
    <xf numFmtId="0" fontId="11" fillId="0" borderId="9" xfId="0" applyFont="1" applyBorder="1" applyAlignment="1" applyProtection="1">
      <alignment horizontal="center"/>
    </xf>
    <xf numFmtId="166" fontId="11" fillId="0" borderId="9" xfId="0" applyNumberFormat="1" applyFont="1" applyBorder="1" applyAlignment="1" applyProtection="1">
      <alignment horizontal="center"/>
    </xf>
    <xf numFmtId="0" fontId="11" fillId="0" borderId="0" xfId="0" applyFont="1" applyAlignment="1" applyProtection="1">
      <alignment horizontal="center"/>
    </xf>
    <xf numFmtId="0" fontId="12" fillId="0" borderId="0" xfId="0" applyFont="1"/>
    <xf numFmtId="168" fontId="13" fillId="0" borderId="9" xfId="0" applyNumberFormat="1" applyFont="1" applyBorder="1" applyProtection="1">
      <protection locked="0"/>
    </xf>
    <xf numFmtId="0" fontId="13" fillId="0" borderId="9" xfId="0" applyFont="1" applyBorder="1" applyProtection="1"/>
    <xf numFmtId="169" fontId="13" fillId="0" borderId="9" xfId="0" applyNumberFormat="1" applyFont="1" applyBorder="1" applyProtection="1"/>
    <xf numFmtId="168" fontId="14" fillId="0" borderId="9" xfId="0" applyNumberFormat="1" applyFont="1" applyBorder="1" applyProtection="1">
      <protection locked="0"/>
    </xf>
    <xf numFmtId="164" fontId="14" fillId="0" borderId="9" xfId="0" applyNumberFormat="1" applyFont="1" applyBorder="1" applyProtection="1">
      <protection locked="0"/>
    </xf>
    <xf numFmtId="0" fontId="14" fillId="0" borderId="9" xfId="0" applyFont="1" applyBorder="1" applyProtection="1"/>
    <xf numFmtId="169" fontId="14" fillId="0" borderId="9" xfId="0" applyNumberFormat="1" applyFont="1" applyBorder="1" applyProtection="1"/>
    <xf numFmtId="0" fontId="15" fillId="0" borderId="0" xfId="0" applyFont="1" applyProtection="1"/>
    <xf numFmtId="0" fontId="12" fillId="0" borderId="0" xfId="0" applyFont="1" applyProtection="1"/>
    <xf numFmtId="0" fontId="8" fillId="2" borderId="0" xfId="0" applyFont="1" applyFill="1" applyAlignment="1" applyProtection="1">
      <alignment horizontal="centerContinuous" vertical="center"/>
    </xf>
    <xf numFmtId="0" fontId="9" fillId="0" borderId="0" xfId="0" applyFont="1" applyAlignment="1" applyProtection="1">
      <alignment wrapText="1"/>
    </xf>
    <xf numFmtId="164" fontId="13" fillId="0" borderId="9" xfId="0" applyNumberFormat="1" applyFont="1" applyBorder="1" applyProtection="1">
      <protection locked="0"/>
    </xf>
    <xf numFmtId="166" fontId="13" fillId="0" borderId="9" xfId="0" applyNumberFormat="1" applyFont="1" applyBorder="1" applyAlignment="1" applyProtection="1">
      <alignment horizontal="right"/>
    </xf>
    <xf numFmtId="168" fontId="14" fillId="0" borderId="9" xfId="0" applyNumberFormat="1" applyFont="1" applyFill="1" applyBorder="1" applyProtection="1"/>
    <xf numFmtId="164" fontId="14" fillId="0" borderId="9" xfId="0" applyNumberFormat="1" applyFont="1" applyFill="1" applyBorder="1" applyProtection="1"/>
    <xf numFmtId="0" fontId="11" fillId="0" borderId="0" xfId="0" applyFont="1" applyProtection="1"/>
    <xf numFmtId="164" fontId="13" fillId="0" borderId="21" xfId="0" applyNumberFormat="1" applyFont="1" applyBorder="1" applyProtection="1">
      <protection locked="0"/>
    </xf>
    <xf numFmtId="165" fontId="14" fillId="0" borderId="9" xfId="0" applyNumberFormat="1" applyFont="1" applyFill="1" applyBorder="1" applyProtection="1"/>
    <xf numFmtId="0" fontId="9" fillId="2" borderId="21" xfId="0" applyFont="1" applyFill="1" applyBorder="1" applyAlignment="1" applyProtection="1">
      <alignment horizontal="centerContinuous"/>
    </xf>
    <xf numFmtId="0" fontId="9" fillId="2" borderId="22" xfId="0" applyFont="1" applyFill="1" applyBorder="1" applyAlignment="1" applyProtection="1">
      <alignment horizontal="centerContinuous"/>
    </xf>
    <xf numFmtId="166" fontId="9" fillId="0" borderId="9" xfId="0" applyNumberFormat="1" applyFont="1" applyBorder="1" applyProtection="1"/>
    <xf numFmtId="0" fontId="10" fillId="0" borderId="9" xfId="0" applyFont="1" applyBorder="1" applyAlignment="1" applyProtection="1">
      <alignment horizontal="center"/>
    </xf>
    <xf numFmtId="0" fontId="10" fillId="0" borderId="9" xfId="0" applyFont="1" applyBorder="1" applyProtection="1"/>
    <xf numFmtId="0" fontId="9" fillId="0" borderId="9" xfId="0" applyFont="1" applyBorder="1" applyProtection="1"/>
    <xf numFmtId="166" fontId="0" fillId="0" borderId="0" xfId="0" applyNumberFormat="1" applyProtection="1"/>
    <xf numFmtId="0" fontId="8" fillId="2" borderId="21" xfId="0" applyFont="1" applyFill="1" applyBorder="1" applyAlignment="1" applyProtection="1">
      <alignment horizontal="center"/>
    </xf>
    <xf numFmtId="0" fontId="8" fillId="2" borderId="22" xfId="0" applyFont="1" applyFill="1" applyBorder="1" applyAlignment="1" applyProtection="1">
      <alignment horizontal="center"/>
    </xf>
    <xf numFmtId="0" fontId="8" fillId="2" borderId="23" xfId="0" applyFont="1" applyFill="1" applyBorder="1" applyAlignment="1" applyProtection="1">
      <alignment horizontal="center"/>
    </xf>
    <xf numFmtId="0" fontId="4" fillId="2" borderId="21" xfId="0" applyFont="1" applyFill="1" applyBorder="1" applyAlignment="1" applyProtection="1">
      <alignment horizontal="center"/>
    </xf>
    <xf numFmtId="0" fontId="4" fillId="2" borderId="22" xfId="0" applyFont="1" applyFill="1" applyBorder="1" applyAlignment="1" applyProtection="1">
      <alignment horizontal="center"/>
    </xf>
    <xf numFmtId="0" fontId="4" fillId="2" borderId="23" xfId="0" applyFont="1" applyFill="1" applyBorder="1" applyAlignment="1" applyProtection="1">
      <alignment horizontal="center"/>
    </xf>
    <xf numFmtId="167" fontId="4" fillId="2" borderId="21" xfId="0" applyNumberFormat="1" applyFont="1" applyFill="1" applyBorder="1" applyAlignment="1" applyProtection="1">
      <alignment horizontal="center"/>
      <protection locked="0"/>
    </xf>
    <xf numFmtId="167" fontId="4" fillId="2" borderId="22" xfId="0" applyNumberFormat="1" applyFont="1" applyFill="1" applyBorder="1" applyAlignment="1" applyProtection="1">
      <alignment horizontal="center"/>
      <protection locked="0"/>
    </xf>
    <xf numFmtId="167" fontId="4" fillId="2" borderId="23" xfId="0" applyNumberFormat="1" applyFont="1" applyFill="1" applyBorder="1" applyAlignment="1" applyProtection="1">
      <alignment horizontal="center"/>
      <protection locked="0"/>
    </xf>
    <xf numFmtId="0" fontId="6" fillId="2" borderId="22" xfId="0" applyFont="1" applyFill="1" applyBorder="1" applyAlignment="1" applyProtection="1">
      <alignment horizontal="center"/>
    </xf>
    <xf numFmtId="0" fontId="6" fillId="2" borderId="23" xfId="0" applyFont="1" applyFill="1" applyBorder="1" applyAlignment="1" applyProtection="1">
      <alignment horizontal="center"/>
    </xf>
    <xf numFmtId="0" fontId="8" fillId="0" borderId="21" xfId="0" applyFont="1" applyBorder="1" applyAlignment="1" applyProtection="1">
      <alignment horizontal="center"/>
    </xf>
    <xf numFmtId="0" fontId="8" fillId="0" borderId="23" xfId="0" applyFont="1" applyBorder="1" applyAlignment="1" applyProtection="1">
      <alignment horizontal="center"/>
    </xf>
    <xf numFmtId="0" fontId="8" fillId="0" borderId="21" xfId="0" applyFont="1" applyBorder="1" applyAlignment="1" applyProtection="1">
      <alignment horizontal="left"/>
      <protection locked="0"/>
    </xf>
    <xf numFmtId="0" fontId="8" fillId="0" borderId="22" xfId="0" applyFont="1" applyBorder="1" applyAlignment="1" applyProtection="1">
      <alignment horizontal="left"/>
      <protection locked="0"/>
    </xf>
    <xf numFmtId="0" fontId="8" fillId="0" borderId="23" xfId="0" applyFont="1" applyBorder="1" applyAlignment="1" applyProtection="1">
      <alignment horizontal="left"/>
      <protection locked="0"/>
    </xf>
    <xf numFmtId="0" fontId="9" fillId="2" borderId="21" xfId="0" applyFont="1" applyFill="1" applyBorder="1" applyAlignment="1" applyProtection="1">
      <alignment horizontal="center"/>
    </xf>
    <xf numFmtId="0" fontId="9" fillId="2" borderId="22" xfId="0" applyFont="1" applyFill="1" applyBorder="1" applyAlignment="1" applyProtection="1">
      <alignment horizontal="center"/>
    </xf>
    <xf numFmtId="0" fontId="9" fillId="2" borderId="23" xfId="0" applyFont="1" applyFill="1" applyBorder="1" applyAlignment="1" applyProtection="1">
      <alignment horizontal="center"/>
    </xf>
    <xf numFmtId="0" fontId="9" fillId="0" borderId="21" xfId="0" applyFont="1" applyBorder="1" applyAlignment="1" applyProtection="1">
      <alignment horizontal="center"/>
    </xf>
    <xf numFmtId="0" fontId="9" fillId="0" borderId="22" xfId="0" applyFont="1" applyBorder="1" applyAlignment="1" applyProtection="1">
      <alignment horizontal="center"/>
    </xf>
    <xf numFmtId="0" fontId="9" fillId="0" borderId="23" xfId="0" applyFont="1" applyBorder="1" applyAlignment="1" applyProtection="1">
      <alignment horizontal="center"/>
    </xf>
    <xf numFmtId="0" fontId="1" fillId="0" borderId="24" xfId="0" applyFont="1" applyBorder="1" applyAlignment="1" applyProtection="1">
      <alignment horizontal="left" vertical="top" wrapText="1"/>
    </xf>
    <xf numFmtId="0" fontId="1" fillId="0" borderId="25" xfId="0" applyFont="1" applyBorder="1" applyAlignment="1" applyProtection="1">
      <alignment horizontal="left" vertical="top" wrapText="1"/>
    </xf>
    <xf numFmtId="0" fontId="1" fillId="0" borderId="26" xfId="0" applyFont="1" applyBorder="1" applyAlignment="1" applyProtection="1">
      <alignment horizontal="left" vertical="top" wrapText="1"/>
    </xf>
    <xf numFmtId="0" fontId="1" fillId="0" borderId="27" xfId="0" applyFont="1" applyBorder="1" applyAlignment="1" applyProtection="1">
      <alignment horizontal="left" vertical="top" wrapText="1"/>
    </xf>
    <xf numFmtId="0" fontId="1" fillId="0" borderId="12" xfId="0" applyFont="1" applyBorder="1" applyAlignment="1" applyProtection="1">
      <alignment horizontal="left" vertical="top" wrapText="1"/>
    </xf>
    <xf numFmtId="0" fontId="1" fillId="0" borderId="28" xfId="0" applyFont="1" applyBorder="1" applyAlignment="1" applyProtection="1">
      <alignment horizontal="left" vertical="top" wrapText="1"/>
    </xf>
    <xf numFmtId="164" fontId="9" fillId="2" borderId="21" xfId="0" applyNumberFormat="1" applyFont="1" applyFill="1" applyBorder="1" applyAlignment="1" applyProtection="1">
      <alignment horizontal="center"/>
    </xf>
    <xf numFmtId="164" fontId="9" fillId="2" borderId="22" xfId="0" applyNumberFormat="1" applyFont="1" applyFill="1" applyBorder="1" applyAlignment="1" applyProtection="1">
      <alignment horizontal="center"/>
    </xf>
    <xf numFmtId="164" fontId="9" fillId="2" borderId="23" xfId="0" applyNumberFormat="1" applyFont="1" applyFill="1" applyBorder="1" applyAlignment="1" applyProtection="1">
      <alignment horizontal="center"/>
    </xf>
    <xf numFmtId="165" fontId="2" fillId="2" borderId="3" xfId="1" applyNumberFormat="1" applyFont="1" applyFill="1" applyBorder="1" applyAlignment="1">
      <alignment horizontal="center" vertical="top" wrapText="1"/>
    </xf>
    <xf numFmtId="165" fontId="2" fillId="2" borderId="4" xfId="1" applyNumberFormat="1" applyFont="1" applyFill="1" applyBorder="1" applyAlignment="1">
      <alignment horizontal="center" vertical="top" wrapText="1"/>
    </xf>
    <xf numFmtId="164" fontId="1" fillId="2" borderId="1" xfId="1" applyNumberFormat="1" applyFont="1" applyFill="1" applyBorder="1" applyAlignment="1">
      <alignment horizontal="center" vertical="top" wrapText="1"/>
    </xf>
    <xf numFmtId="164" fontId="1" fillId="2" borderId="7" xfId="1" applyNumberFormat="1" applyFont="1" applyFill="1" applyBorder="1" applyAlignment="1">
      <alignment horizontal="center" vertical="top" wrapText="1"/>
    </xf>
    <xf numFmtId="0" fontId="2" fillId="2" borderId="2" xfId="1" applyFont="1" applyFill="1" applyBorder="1" applyAlignment="1">
      <alignment horizontal="center" vertical="top" wrapText="1"/>
    </xf>
    <xf numFmtId="0" fontId="2" fillId="2" borderId="8" xfId="1" applyFont="1" applyFill="1" applyBorder="1" applyAlignment="1">
      <alignment horizontal="center" vertical="top" wrapText="1"/>
    </xf>
    <xf numFmtId="165" fontId="2" fillId="2" borderId="2" xfId="1" applyNumberFormat="1" applyFont="1" applyFill="1" applyBorder="1" applyAlignment="1">
      <alignment horizontal="center" vertical="top" wrapText="1"/>
    </xf>
    <xf numFmtId="165" fontId="2" fillId="2" borderId="8" xfId="1" applyNumberFormat="1" applyFont="1" applyFill="1" applyBorder="1" applyAlignment="1">
      <alignment horizontal="center" vertical="top" wrapText="1"/>
    </xf>
    <xf numFmtId="165" fontId="2" fillId="2" borderId="6" xfId="1" applyNumberFormat="1" applyFont="1" applyFill="1" applyBorder="1" applyAlignment="1">
      <alignment horizontal="center" vertical="top" wrapText="1"/>
    </xf>
    <xf numFmtId="164" fontId="1" fillId="2" borderId="2" xfId="1" applyNumberFormat="1" applyFont="1" applyFill="1" applyBorder="1" applyAlignment="1">
      <alignment horizontal="center" vertical="top" wrapText="1"/>
    </xf>
    <xf numFmtId="164" fontId="1" fillId="2" borderId="8" xfId="1" applyNumberFormat="1" applyFont="1" applyFill="1" applyBorder="1" applyAlignment="1">
      <alignment horizontal="center" vertical="top" wrapText="1"/>
    </xf>
    <xf numFmtId="165" fontId="2" fillId="2" borderId="18" xfId="1" applyNumberFormat="1" applyFont="1" applyFill="1" applyBorder="1" applyAlignment="1">
      <alignment horizontal="center" vertical="top" wrapText="1"/>
    </xf>
  </cellXfs>
  <cellStyles count="2">
    <cellStyle name="Normal" xfId="0" builtinId="0"/>
    <cellStyle name="Normal 2" xfId="1"/>
  </cellStyles>
  <dxfs count="13">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indexed="12"/>
      </font>
      <fill>
        <patternFill>
          <bgColor indexed="29"/>
        </patternFill>
      </fill>
    </dxf>
    <dxf>
      <font>
        <condense val="0"/>
        <extend val="0"/>
        <color indexed="9"/>
      </font>
      <fill>
        <patternFill patternType="none">
          <bgColor indexed="65"/>
        </patternFill>
      </fill>
    </dxf>
    <dxf>
      <fill>
        <patternFill>
          <bgColor indexed="22"/>
        </patternFill>
      </fill>
    </dxf>
    <dxf>
      <fill>
        <patternFill>
          <bgColor indexed="10"/>
        </patternFill>
      </fill>
    </dxf>
    <dxf>
      <fill>
        <patternFill>
          <bgColor indexed="22"/>
        </patternFill>
      </fill>
    </dxf>
    <dxf>
      <font>
        <condense val="0"/>
        <extend val="0"/>
        <color indexed="10"/>
      </font>
    </dxf>
    <dxf>
      <fill>
        <patternFill>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8"/>
  <sheetViews>
    <sheetView tabSelected="1" workbookViewId="0">
      <selection activeCell="C4" sqref="C4:J4"/>
    </sheetView>
  </sheetViews>
  <sheetFormatPr defaultRowHeight="11.25" x14ac:dyDescent="0.2"/>
  <cols>
    <col min="1" max="1" width="7.5" style="49" customWidth="1"/>
    <col min="2" max="2" width="39.1640625" style="49" customWidth="1"/>
    <col min="3" max="3" width="9.6640625" style="49" customWidth="1"/>
    <col min="4" max="4" width="8" style="49" customWidth="1"/>
    <col min="5" max="5" width="10.5" style="85" bestFit="1" customWidth="1"/>
    <col min="6" max="6" width="7.5" style="49" customWidth="1"/>
    <col min="7" max="7" width="39.1640625" style="49" customWidth="1"/>
    <col min="8" max="8" width="9.6640625" style="49" customWidth="1"/>
    <col min="9" max="9" width="8" style="49" bestFit="1" customWidth="1"/>
    <col min="10" max="10" width="10.5" style="85" bestFit="1" customWidth="1"/>
    <col min="11" max="11" width="9.33203125" style="49"/>
    <col min="12" max="12" width="10.33203125" style="49" bestFit="1" customWidth="1"/>
    <col min="13" max="16384" width="9.33203125" style="49"/>
  </cols>
  <sheetData>
    <row r="1" spans="1:12" ht="23.25" x14ac:dyDescent="0.35">
      <c r="A1" s="89" t="s">
        <v>8</v>
      </c>
      <c r="B1" s="90"/>
      <c r="C1" s="90"/>
      <c r="D1" s="90"/>
      <c r="E1" s="90"/>
      <c r="F1" s="90"/>
      <c r="G1" s="90"/>
      <c r="H1" s="90"/>
      <c r="I1" s="90"/>
      <c r="J1" s="91"/>
    </row>
    <row r="2" spans="1:12" s="50" customFormat="1" ht="23.25" x14ac:dyDescent="0.35">
      <c r="A2" s="89" t="s">
        <v>9</v>
      </c>
      <c r="B2" s="90"/>
      <c r="C2" s="90"/>
      <c r="D2" s="90"/>
      <c r="E2" s="90"/>
      <c r="F2" s="91"/>
      <c r="G2" s="92" t="s">
        <v>10</v>
      </c>
      <c r="H2" s="93"/>
      <c r="I2" s="93"/>
      <c r="J2" s="94"/>
      <c r="L2" s="51"/>
    </row>
    <row r="3" spans="1:12" s="52" customFormat="1" ht="20.25" x14ac:dyDescent="0.3">
      <c r="A3" s="95"/>
      <c r="B3" s="95"/>
      <c r="C3" s="95"/>
      <c r="D3" s="95"/>
      <c r="E3" s="95"/>
      <c r="F3" s="95"/>
      <c r="G3" s="95"/>
      <c r="H3" s="95"/>
      <c r="I3" s="95"/>
      <c r="J3" s="96"/>
      <c r="L3" s="53"/>
    </row>
    <row r="4" spans="1:12" s="54" customFormat="1" ht="18" x14ac:dyDescent="0.25">
      <c r="A4" s="97" t="s">
        <v>11</v>
      </c>
      <c r="B4" s="98"/>
      <c r="C4" s="99"/>
      <c r="D4" s="100"/>
      <c r="E4" s="100"/>
      <c r="F4" s="100"/>
      <c r="G4" s="100"/>
      <c r="H4" s="100"/>
      <c r="I4" s="100"/>
      <c r="J4" s="101"/>
    </row>
    <row r="5" spans="1:12" s="54" customFormat="1" ht="18" x14ac:dyDescent="0.25">
      <c r="A5" s="97" t="s">
        <v>12</v>
      </c>
      <c r="B5" s="98"/>
      <c r="C5" s="99"/>
      <c r="D5" s="100"/>
      <c r="E5" s="100"/>
      <c r="F5" s="100"/>
      <c r="G5" s="100"/>
      <c r="H5" s="100"/>
      <c r="I5" s="100"/>
      <c r="J5" s="101"/>
    </row>
    <row r="6" spans="1:12" s="54" customFormat="1" ht="18" x14ac:dyDescent="0.25">
      <c r="A6" s="86" t="s">
        <v>13</v>
      </c>
      <c r="B6" s="87"/>
      <c r="C6" s="87"/>
      <c r="D6" s="87"/>
      <c r="E6" s="87"/>
      <c r="F6" s="87"/>
      <c r="G6" s="87"/>
      <c r="H6" s="87"/>
      <c r="I6" s="87"/>
      <c r="J6" s="88"/>
    </row>
    <row r="7" spans="1:12" s="55" customFormat="1" ht="15.75" x14ac:dyDescent="0.25">
      <c r="A7" s="102" t="s">
        <v>14</v>
      </c>
      <c r="B7" s="103"/>
      <c r="C7" s="103"/>
      <c r="D7" s="103"/>
      <c r="E7" s="104"/>
      <c r="F7" s="102" t="s">
        <v>15</v>
      </c>
      <c r="G7" s="103"/>
      <c r="H7" s="103"/>
      <c r="I7" s="103"/>
      <c r="J7" s="104"/>
      <c r="L7" s="56" t="str">
        <f ca="1">IF($L$8&amp;$L$9&amp;$L$10&amp;$L$11&amp;$L$12&amp;$L$13&amp;$L$14&amp;$L$15&gt;"","Warning:  Your proposed team is not legal because:","")</f>
        <v/>
      </c>
    </row>
    <row r="8" spans="1:12" s="59" customFormat="1" ht="12.75" x14ac:dyDescent="0.2">
      <c r="A8" s="57" t="s">
        <v>16</v>
      </c>
      <c r="B8" s="57" t="s">
        <v>1</v>
      </c>
      <c r="C8" s="57" t="s">
        <v>17</v>
      </c>
      <c r="D8" s="57" t="s">
        <v>3</v>
      </c>
      <c r="E8" s="58" t="s">
        <v>18</v>
      </c>
      <c r="F8" s="57" t="s">
        <v>16</v>
      </c>
      <c r="G8" s="57" t="s">
        <v>1</v>
      </c>
      <c r="H8" s="57" t="s">
        <v>17</v>
      </c>
      <c r="I8" s="57" t="s">
        <v>3</v>
      </c>
      <c r="J8" s="58" t="s">
        <v>18</v>
      </c>
      <c r="L8" s="60" t="str">
        <f>IF(COUNT($F$19:$F$33)+COUNT($F$35)=16,IF($F$37="Error", "Your Star Player is not on your Team Sheet",""),"")</f>
        <v/>
      </c>
    </row>
    <row r="9" spans="1:12" s="68" customFormat="1" ht="12.75" x14ac:dyDescent="0.2">
      <c r="A9" s="61"/>
      <c r="B9" s="62" t="str">
        <f ca="1">IF($A9&lt;&gt;"",IF(ISNA(MATCH($A9,$A$19:$A$33,0)),"This Player is not in your Team List",INDIRECT(ADDRESS(SUMPRODUCT(--('Player List'!$A$1:$W$297=$A9)*ROW('Player List'!$A$1:$W$297)),SUMPRODUCT(--('Player List'!$A$1:$W$297=$A9)*COLUMN('Player List'!$A$1:$W$297))+COLUMN(B9)-1,,,"Player List"))),"")</f>
        <v/>
      </c>
      <c r="C9" s="62" t="str">
        <f ca="1">IF($A9&lt;&gt;"",IF(ISNA(MATCH($A9,$A$19:$A$33,0)),"",INDIRECT(ADDRESS(SUMPRODUCT(--('Player List'!$A$1:$W$297=$A9)*ROW('Player List'!$A$1:$W$297)),SUMPRODUCT(--('Player List'!$A$1:$W$297=$A9)*COLUMN('Player List'!$A$1:$W$297))+COLUMN(C9)-1,,,"Player List"))),"")</f>
        <v/>
      </c>
      <c r="D9" s="62" t="str">
        <f ca="1">IF($A9&lt;&gt;"",IF(ISNA(MATCH($A9,$A$19:$A$33,0)),"",INDIRECT(ADDRESS(SUMPRODUCT(--('Player List'!$A$1:$W$297=$A9)*ROW('Player List'!$A$1:$W$297)),SUMPRODUCT(--('Player List'!$A$1:$W$297=$A9)*COLUMN('Player List'!$A$1:$W$297))+COLUMN(D9)-1,,,"Player List"))),"")</f>
        <v/>
      </c>
      <c r="E9" s="63" t="str">
        <f ca="1">IF($A9&lt;&gt;"",IF(ISNA(MATCH($A9,$A$19:$A$33,0)),"",INDIRECT(ADDRESS(SUMPRODUCT(--('Player List'!$A$1:$W$297=$A9)*ROW('Player List'!$A$1:$W$297)),SUMPRODUCT(--('Player List'!$A$1:$W$297=$A9)*COLUMN('Player List'!$A$1:$W$297))+COLUMN(E9)-1,,,"Player List"))),"")</f>
        <v/>
      </c>
      <c r="F9" s="64"/>
      <c r="G9" s="65" t="str">
        <f ca="1">IF(AND($A9&gt;0,$F9=0),"Please enter replacement player",IF($F9&lt;&gt;"",INDIRECT(ADDRESS(SUMPRODUCT(--('Player List'!$A$1:$W$297=$F9)*ROW('Player List'!$A$1:$W$297)),SUMPRODUCT(--('Player List'!$A$1:$W$297=$F9)*COLUMN('Player List'!$A$1:$W$297))+COLUMN(G9)-6,,,"Player List")),""))</f>
        <v/>
      </c>
      <c r="H9" s="66" t="str">
        <f ca="1">IF($F9&lt;&gt;"",INDIRECT(ADDRESS(SUMPRODUCT(--('Player List'!$A$1:$W$297=$F9)*ROW('Player List'!$A$1:$W$297)),SUMPRODUCT(--('Player List'!$A$1:$W$297=$F9)*COLUMN('Player List'!$A$1:$W$297))+COLUMN(H9)-6,,,"Player List")),"")</f>
        <v/>
      </c>
      <c r="I9" s="66" t="str">
        <f ca="1">IF($F9&lt;&gt;"",INDIRECT(ADDRESS(SUMPRODUCT(--('Player List'!$A$1:$W$297=$F9)*ROW('Player List'!$A$1:$W$297)),SUMPRODUCT(--('Player List'!$A$1:$W$297=$F9)*COLUMN('Player List'!$A$1:$W$297))+COLUMN(I9)-6,,,"Player List")),"")</f>
        <v/>
      </c>
      <c r="J9" s="67" t="str">
        <f ca="1">IF($F9&lt;&gt;"",INDIRECT(ADDRESS(SUMPRODUCT(--('Player List'!$A$1:$W$297=$F9)*ROW('Player List'!$A$1:$W$297)),SUMPRODUCT(--('Player List'!$A$1:$W$297=$F9)*COLUMN('Player List'!$A$1:$W$297))+COLUMN(J9)-6,,,"Player List")),"")</f>
        <v/>
      </c>
      <c r="L9" s="60" t="str">
        <f>IF(COUNT($F$19:$F$33)+COUNT($F$35)=16,IF($G$37="Error","You have duplicated a player or have selected a player not currently available",""),"")</f>
        <v/>
      </c>
    </row>
    <row r="10" spans="1:12" s="68" customFormat="1" ht="12.75" x14ac:dyDescent="0.2">
      <c r="A10" s="61"/>
      <c r="B10" s="62" t="str">
        <f ca="1">IF($A10&lt;&gt;"",IF(ISNA(MATCH($A10,$A$19:$A$33,0)),"This Player is not in your Team List",INDIRECT(ADDRESS(SUMPRODUCT(--('Player List'!$A$1:$W$297=$A10)*ROW('Player List'!$A$1:$W$297)),SUMPRODUCT(--('Player List'!$A$1:$W$297=$A10)*COLUMN('Player List'!$A$1:$W$297))+COLUMN(B10)-1,,,"Player List"))),"")</f>
        <v/>
      </c>
      <c r="C10" s="62" t="str">
        <f ca="1">IF($A10&lt;&gt;"",IF(ISNA(MATCH($A10,$A$19:$A$33,0)),"",INDIRECT(ADDRESS(SUMPRODUCT(--('Player List'!$A$1:$W$297=$A10)*ROW('Player List'!$A$1:$W$297)),SUMPRODUCT(--('Player List'!$A$1:$W$297=$A10)*COLUMN('Player List'!$A$1:$W$297))+COLUMN(C10)-1,,,"Player List"))),"")</f>
        <v/>
      </c>
      <c r="D10" s="62" t="str">
        <f ca="1">IF($A10&lt;&gt;"",IF(ISNA(MATCH($A10,$A$19:$A$33,0)),"",INDIRECT(ADDRESS(SUMPRODUCT(--('Player List'!$A$1:$W$297=$A10)*ROW('Player List'!$A$1:$W$297)),SUMPRODUCT(--('Player List'!$A$1:$W$297=$A10)*COLUMN('Player List'!$A$1:$W$297))+COLUMN(D10)-1,,,"Player List"))),"")</f>
        <v/>
      </c>
      <c r="E10" s="63" t="str">
        <f ca="1">IF($A10&lt;&gt;"",IF(ISNA(MATCH($A10,$A$19:$A$33,0)),"",INDIRECT(ADDRESS(SUMPRODUCT(--('Player List'!$A$1:$W$297=$A10)*ROW('Player List'!$A$1:$W$297)),SUMPRODUCT(--('Player List'!$A$1:$W$297=$A10)*COLUMN('Player List'!$A$1:$W$297))+COLUMN(E10)-1,,,"Player List"))),"")</f>
        <v/>
      </c>
      <c r="F10" s="64"/>
      <c r="G10" s="65" t="str">
        <f ca="1">IF(AND($A10&gt;0,$F10=0),"Please enter replacement player",IF($F10&lt;&gt;"",INDIRECT(ADDRESS(SUMPRODUCT(--('Player List'!$A$1:$W$297=$F10)*ROW('Player List'!$A$1:$W$297)),SUMPRODUCT(--('Player List'!$A$1:$W$297=$F10)*COLUMN('Player List'!$A$1:$W$297))+COLUMN(G10)-6,,,"Player List")),""))</f>
        <v/>
      </c>
      <c r="H10" s="66" t="str">
        <f ca="1">IF($F10&lt;&gt;"",INDIRECT(ADDRESS(SUMPRODUCT(--('Player List'!$A$1:$W$297=$F10)*ROW('Player List'!$A$1:$W$297)),SUMPRODUCT(--('Player List'!$A$1:$W$297=$F10)*COLUMN('Player List'!$A$1:$W$297))+COLUMN(H10)-6,,,"Player List")),"")</f>
        <v/>
      </c>
      <c r="I10" s="66" t="str">
        <f ca="1">IF($F10&lt;&gt;"",INDIRECT(ADDRESS(SUMPRODUCT(--('Player List'!$A$1:$W$297=$F10)*ROW('Player List'!$A$1:$W$297)),SUMPRODUCT(--('Player List'!$A$1:$W$297=$F10)*COLUMN('Player List'!$A$1:$W$297))+COLUMN(I10)-6,,,"Player List")),"")</f>
        <v/>
      </c>
      <c r="J10" s="67" t="str">
        <f ca="1">IF($F10&lt;&gt;"",INDIRECT(ADDRESS(SUMPRODUCT(--('Player List'!$A$1:$W$297=$F10)*ROW('Player List'!$A$1:$W$297)),SUMPRODUCT(--('Player List'!$A$1:$W$297=$F10)*COLUMN('Player List'!$A$1:$W$297))+COLUMN(J10)-6,,,"Player List")),"")</f>
        <v/>
      </c>
      <c r="L10" s="60" t="str">
        <f>IF(COUNT($F$19:$F$33)+COUNT($F$35)=16,IF($H$37="Error","You have selected an illegal formation",""),"")</f>
        <v/>
      </c>
    </row>
    <row r="11" spans="1:12" s="68" customFormat="1" ht="12.75" x14ac:dyDescent="0.2">
      <c r="A11" s="61"/>
      <c r="B11" s="62" t="str">
        <f ca="1">IF($A11&lt;&gt;"",IF(ISNA(MATCH($A11,$A$19:$A$33,0)),"This Player is not in your Team List",INDIRECT(ADDRESS(SUMPRODUCT(--('Player List'!$A$1:$W$297=$A11)*ROW('Player List'!$A$1:$W$297)),SUMPRODUCT(--('Player List'!$A$1:$W$297=$A11)*COLUMN('Player List'!$A$1:$W$297))+COLUMN(B11)-1,,,"Player List"))),"")</f>
        <v/>
      </c>
      <c r="C11" s="62" t="str">
        <f ca="1">IF($A11&lt;&gt;"",IF(ISNA(MATCH($A11,$A$19:$A$33,0)),"",INDIRECT(ADDRESS(SUMPRODUCT(--('Player List'!$A$1:$W$297=$A11)*ROW('Player List'!$A$1:$W$297)),SUMPRODUCT(--('Player List'!$A$1:$W$297=$A11)*COLUMN('Player List'!$A$1:$W$297))+COLUMN(C11)-1,,,"Player List"))),"")</f>
        <v/>
      </c>
      <c r="D11" s="62" t="str">
        <f ca="1">IF($A11&lt;&gt;"",IF(ISNA(MATCH($A11,$A$19:$A$33,0)),"",INDIRECT(ADDRESS(SUMPRODUCT(--('Player List'!$A$1:$W$297=$A11)*ROW('Player List'!$A$1:$W$297)),SUMPRODUCT(--('Player List'!$A$1:$W$297=$A11)*COLUMN('Player List'!$A$1:$W$297))+COLUMN(D11)-1,,,"Player List"))),"")</f>
        <v/>
      </c>
      <c r="E11" s="63" t="str">
        <f ca="1">IF($A11&lt;&gt;"",IF(ISNA(MATCH($A11,$A$19:$A$33,0)),"",INDIRECT(ADDRESS(SUMPRODUCT(--('Player List'!$A$1:$W$297=$A11)*ROW('Player List'!$A$1:$W$297)),SUMPRODUCT(--('Player List'!$A$1:$W$297=$A11)*COLUMN('Player List'!$A$1:$W$297))+COLUMN(E11)-1,,,"Player List"))),"")</f>
        <v/>
      </c>
      <c r="F11" s="64"/>
      <c r="G11" s="65" t="str">
        <f ca="1">IF(AND($A11&gt;0,$F11=0),"Please enter replacement player",IF($F11&lt;&gt;"",INDIRECT(ADDRESS(SUMPRODUCT(--('Player List'!$A$1:$W$297=$F11)*ROW('Player List'!$A$1:$W$297)),SUMPRODUCT(--('Player List'!$A$1:$W$297=$F11)*COLUMN('Player List'!$A$1:$W$297))+COLUMN(G11)-6,,,"Player List")),""))</f>
        <v/>
      </c>
      <c r="H11" s="66" t="str">
        <f ca="1">IF($F11&lt;&gt;"",INDIRECT(ADDRESS(SUMPRODUCT(--('Player List'!$A$1:$W$297=$F11)*ROW('Player List'!$A$1:$W$297)),SUMPRODUCT(--('Player List'!$A$1:$W$297=$F11)*COLUMN('Player List'!$A$1:$W$297))+COLUMN(H11)-6,,,"Player List")),"")</f>
        <v/>
      </c>
      <c r="I11" s="66" t="str">
        <f ca="1">IF($F11&lt;&gt;"",INDIRECT(ADDRESS(SUMPRODUCT(--('Player List'!$A$1:$W$297=$F11)*ROW('Player List'!$A$1:$W$297)),SUMPRODUCT(--('Player List'!$A$1:$W$297=$F11)*COLUMN('Player List'!$A$1:$W$297))+COLUMN(I11)-6,,,"Player List")),"")</f>
        <v/>
      </c>
      <c r="J11" s="67" t="str">
        <f ca="1">IF($F11&lt;&gt;"",INDIRECT(ADDRESS(SUMPRODUCT(--('Player List'!$A$1:$W$297=$F11)*ROW('Player List'!$A$1:$W$297)),SUMPRODUCT(--('Player List'!$A$1:$W$297=$F11)*COLUMN('Player List'!$A$1:$W$297))+COLUMN(J11)-6,,,"Player List")),"")</f>
        <v/>
      </c>
      <c r="L11" s="60" t="str">
        <f>IF(COUNT($F$19:$F$33)+COUNT($F$35)=16,IF($I$37="Error","You have more than three players from one team",""),"")</f>
        <v/>
      </c>
    </row>
    <row r="12" spans="1:12" s="68" customFormat="1" ht="12.75" x14ac:dyDescent="0.2">
      <c r="A12" s="61"/>
      <c r="B12" s="62" t="str">
        <f ca="1">IF($A12&lt;&gt;"",IF(ISNA(MATCH($A12,$A$19:$A$33,0)),"This Player is not in your Team List",INDIRECT(ADDRESS(SUMPRODUCT(--('Player List'!$A$1:$W$297=$A12)*ROW('Player List'!$A$1:$W$297)),SUMPRODUCT(--('Player List'!$A$1:$W$297=$A12)*COLUMN('Player List'!$A$1:$W$297))+COLUMN(B12)-1,,,"Player List"))),"")</f>
        <v/>
      </c>
      <c r="C12" s="62" t="str">
        <f ca="1">IF($A12&lt;&gt;"",IF(ISNA(MATCH($A12,$A$19:$A$33,0)),"",INDIRECT(ADDRESS(SUMPRODUCT(--('Player List'!$A$1:$W$297=$A12)*ROW('Player List'!$A$1:$W$297)),SUMPRODUCT(--('Player List'!$A$1:$W$297=$A12)*COLUMN('Player List'!$A$1:$W$297))+COLUMN(C12)-1,,,"Player List"))),"")</f>
        <v/>
      </c>
      <c r="D12" s="62" t="str">
        <f ca="1">IF($A12&lt;&gt;"",IF(ISNA(MATCH($A12,$A$19:$A$33,0)),"",INDIRECT(ADDRESS(SUMPRODUCT(--('Player List'!$A$1:$W$297=$A12)*ROW('Player List'!$A$1:$W$297)),SUMPRODUCT(--('Player List'!$A$1:$W$297=$A12)*COLUMN('Player List'!$A$1:$W$297))+COLUMN(D12)-1,,,"Player List"))),"")</f>
        <v/>
      </c>
      <c r="E12" s="63" t="str">
        <f ca="1">IF($A12&lt;&gt;"",IF(ISNA(MATCH($A12,$A$19:$A$33,0)),"",INDIRECT(ADDRESS(SUMPRODUCT(--('Player List'!$A$1:$W$297=$A12)*ROW('Player List'!$A$1:$W$297)),SUMPRODUCT(--('Player List'!$A$1:$W$297=$A12)*COLUMN('Player List'!$A$1:$W$297))+COLUMN(E12)-1,,,"Player List"))),"")</f>
        <v/>
      </c>
      <c r="F12" s="64"/>
      <c r="G12" s="65" t="str">
        <f ca="1">IF(AND($A12&gt;0,$F12=0),"Please enter replacement player",IF($F12&lt;&gt;"",INDIRECT(ADDRESS(SUMPRODUCT(--('Player List'!$A$1:$W$297=$F12)*ROW('Player List'!$A$1:$W$297)),SUMPRODUCT(--('Player List'!$A$1:$W$297=$F12)*COLUMN('Player List'!$A$1:$W$297))+COLUMN(G12)-6,,,"Player List")),""))</f>
        <v/>
      </c>
      <c r="H12" s="66" t="str">
        <f ca="1">IF($F12&lt;&gt;"",INDIRECT(ADDRESS(SUMPRODUCT(--('Player List'!$A$1:$W$297=$F12)*ROW('Player List'!$A$1:$W$297)),SUMPRODUCT(--('Player List'!$A$1:$W$297=$F12)*COLUMN('Player List'!$A$1:$W$297))+COLUMN(H12)-6,,,"Player List")),"")</f>
        <v/>
      </c>
      <c r="I12" s="66" t="str">
        <f ca="1">IF($F12&lt;&gt;"",INDIRECT(ADDRESS(SUMPRODUCT(--('Player List'!$A$1:$W$297=$F12)*ROW('Player List'!$A$1:$W$297)),SUMPRODUCT(--('Player List'!$A$1:$W$297=$F12)*COLUMN('Player List'!$A$1:$W$297))+COLUMN(I12)-6,,,"Player List")),"")</f>
        <v/>
      </c>
      <c r="J12" s="67" t="str">
        <f ca="1">IF($F12&lt;&gt;"",INDIRECT(ADDRESS(SUMPRODUCT(--('Player List'!$A$1:$W$297=$F12)*ROW('Player List'!$A$1:$W$297)),SUMPRODUCT(--('Player List'!$A$1:$W$297=$F12)*COLUMN('Player List'!$A$1:$W$297))+COLUMN(J12)-6,,,"Player List")),"")</f>
        <v/>
      </c>
      <c r="L12" s="60" t="str">
        <f>IF(COUNT($F$19:$F$33)+COUNT($F$35)=16,IF($J$37="Error","Your team exceeds the maximum price",""),"")</f>
        <v/>
      </c>
    </row>
    <row r="13" spans="1:12" s="54" customFormat="1" ht="18" x14ac:dyDescent="0.25">
      <c r="A13" s="86" t="s">
        <v>19</v>
      </c>
      <c r="B13" s="87"/>
      <c r="C13" s="87"/>
      <c r="D13" s="87"/>
      <c r="E13" s="87"/>
      <c r="F13" s="87"/>
      <c r="G13" s="87"/>
      <c r="H13" s="87"/>
      <c r="I13" s="87"/>
      <c r="J13" s="88"/>
      <c r="L13" s="69" t="str">
        <f ca="1">IF(COUNTIF($G$9:$G$12,"Please enter replacement player")+COUNTIF($G$15,"Please enter replacement player")&gt;0,"Your Transfer Form is not yet complete","")</f>
        <v/>
      </c>
    </row>
    <row r="14" spans="1:12" s="55" customFormat="1" ht="15.75" x14ac:dyDescent="0.25">
      <c r="A14" s="102" t="s">
        <v>20</v>
      </c>
      <c r="B14" s="103"/>
      <c r="C14" s="103"/>
      <c r="D14" s="103"/>
      <c r="E14" s="104"/>
      <c r="F14" s="102" t="s">
        <v>21</v>
      </c>
      <c r="G14" s="103"/>
      <c r="H14" s="103"/>
      <c r="I14" s="103"/>
      <c r="J14" s="104"/>
      <c r="L14" s="69" t="str">
        <f ca="1">IF(L13&gt;"","You must replace player(s) you have taken out","")</f>
        <v/>
      </c>
    </row>
    <row r="15" spans="1:12" s="68" customFormat="1" ht="12.75" x14ac:dyDescent="0.2">
      <c r="A15" s="61"/>
      <c r="B15" s="62" t="str">
        <f ca="1">IF($A15&lt;&gt;"",IF($A15&lt;&gt;$A35,"This Player is not your Star Player",INDIRECT(ADDRESS(SUMPRODUCT(--('Player List'!$A$1:$W$297=$A15)*ROW('Player List'!$A$1:$W$297)),SUMPRODUCT(--('Player List'!$A$1:$W$297=$A15)*COLUMN('Player List'!$A$1:$W$297))+COLUMN(B15)-1,,,"Player List"))),"")</f>
        <v/>
      </c>
      <c r="C15" s="62" t="str">
        <f ca="1">IF(AND($A15&lt;&gt;"",$A15=$A35),INDIRECT(ADDRESS(SUMPRODUCT(--('Player List'!$A$1:$W$297=$A15)*ROW('Player List'!$A$1:$W$297)),SUMPRODUCT(--('Player List'!$A$1:$W$297=$A15)*COLUMN('Player List'!$A$1:$W$297))+COLUMN(C15)-1,,,"Player List")),"")</f>
        <v/>
      </c>
      <c r="D15" s="62" t="str">
        <f ca="1">IF(AND($A15&lt;&gt;"",$A15=$A35),INDIRECT(ADDRESS(SUMPRODUCT(--('Player List'!$A$1:$W$297=$A15)*ROW('Player List'!$A$1:$W$297)),SUMPRODUCT(--('Player List'!$A$1:$W$297=$A15)*COLUMN('Player List'!$A$1:$W$297))+COLUMN(D15)-1,,,"Player List")),"")</f>
        <v/>
      </c>
      <c r="E15" s="63" t="str">
        <f ca="1">IF(AND($A15&lt;&gt;"",$A15=$A35),INDIRECT(ADDRESS(SUMPRODUCT(--('Player List'!$A$1:$W$297=$A15)*ROW('Player List'!$A$1:$W$297)),SUMPRODUCT(--('Player List'!$A$1:$W$297=$A15)*COLUMN('Player List'!$A$1:$W$297))+COLUMN(E15)-1,,,"Player List")),"")</f>
        <v/>
      </c>
      <c r="F15" s="64"/>
      <c r="G15" s="65" t="str">
        <f ca="1">IF(AND($A15&gt;0,$F15=0),"Please enter replacement player",IF($F15&lt;&gt;"",INDIRECT(ADDRESS(SUMPRODUCT(--('Player List'!$A$1:$W$297=$F15)*ROW('Player List'!$A$1:$W$297)),SUMPRODUCT(--('Player List'!$A$1:$W$297=$F15)*COLUMN('Player List'!$A$1:$W$297))+COLUMN(G15)-6,,,"Player List")),""))</f>
        <v/>
      </c>
      <c r="H15" s="66" t="str">
        <f ca="1">IF($F15&lt;&gt;"",INDIRECT(ADDRESS(SUMPRODUCT(--('Player List'!$A$1:$W$297=$F15)*ROW('Player List'!$A$1:$W$297)),SUMPRODUCT(--('Player List'!$A$1:$W$297=$F15)*COLUMN('Player List'!$A$1:$W$297))+COLUMN(H15)-6,,,"Player List")),"")</f>
        <v/>
      </c>
      <c r="I15" s="66" t="str">
        <f ca="1">IF($F15&lt;&gt;"",INDIRECT(ADDRESS(SUMPRODUCT(--('Player List'!$A$1:$W$297=$F15)*ROW('Player List'!$A$1:$W$297)),SUMPRODUCT(--('Player List'!$A$1:$W$297=$F15)*COLUMN('Player List'!$A$1:$W$297))+COLUMN(I15)-6,,,"Player List")),"")</f>
        <v/>
      </c>
      <c r="J15" s="67" t="str">
        <f ca="1">IF($F15&lt;&gt;"",INDIRECT(ADDRESS(SUMPRODUCT(--('Player List'!$A$1:$W$297=$F15)*ROW('Player List'!$A$1:$W$297)),SUMPRODUCT(--('Player List'!$A$1:$W$297=$F15)*COLUMN('Player List'!$A$1:$W$297))+COLUMN(J15)-6,,,"Player List")),"")</f>
        <v/>
      </c>
      <c r="L15" s="60" t="str">
        <f>IF(AND(COUNT($A$19:$A$33)+COUNT($A$35)&lt;16,COUNT($A$9:$A$12)&gt;0),"You have not entered a Star Player","")</f>
        <v/>
      </c>
    </row>
    <row r="16" spans="1:12" s="54" customFormat="1" ht="18" x14ac:dyDescent="0.25">
      <c r="A16" s="70" t="s">
        <v>22</v>
      </c>
      <c r="B16" s="70"/>
      <c r="C16" s="70"/>
      <c r="D16" s="70"/>
      <c r="E16" s="70"/>
      <c r="F16" s="70"/>
      <c r="G16" s="70"/>
      <c r="H16" s="70"/>
      <c r="I16" s="70"/>
      <c r="J16" s="70"/>
    </row>
    <row r="17" spans="1:12" s="55" customFormat="1" ht="15.75" x14ac:dyDescent="0.25">
      <c r="A17" s="102" t="s">
        <v>23</v>
      </c>
      <c r="B17" s="103"/>
      <c r="C17" s="103"/>
      <c r="D17" s="103"/>
      <c r="E17" s="104"/>
      <c r="F17" s="102" t="s">
        <v>24</v>
      </c>
      <c r="G17" s="103"/>
      <c r="H17" s="103"/>
      <c r="I17" s="103"/>
      <c r="J17" s="104"/>
    </row>
    <row r="18" spans="1:12" s="71" customFormat="1" ht="15.75" x14ac:dyDescent="0.25">
      <c r="A18" s="57" t="s">
        <v>16</v>
      </c>
      <c r="B18" s="57" t="s">
        <v>1</v>
      </c>
      <c r="C18" s="57" t="s">
        <v>17</v>
      </c>
      <c r="D18" s="57" t="s">
        <v>3</v>
      </c>
      <c r="E18" s="58" t="s">
        <v>18</v>
      </c>
      <c r="F18" s="57" t="s">
        <v>16</v>
      </c>
      <c r="G18" s="57" t="s">
        <v>1</v>
      </c>
      <c r="H18" s="57" t="s">
        <v>17</v>
      </c>
      <c r="I18" s="57" t="s">
        <v>3</v>
      </c>
      <c r="J18" s="58" t="s">
        <v>18</v>
      </c>
    </row>
    <row r="19" spans="1:12" s="76" customFormat="1" ht="12.75" x14ac:dyDescent="0.2">
      <c r="A19" s="72"/>
      <c r="B19" s="62" t="str">
        <f ca="1">IF($A19&lt;&gt;"",INDIRECT(ADDRESS(SUMPRODUCT(--('Player List'!$A$1:$W$297=$A19)*ROW('Player List'!$A$1:$W$297)),SUMPRODUCT(--('Player List'!$A$1:$W$297=$A19)*COLUMN('Player List'!$A$1:$W$297))+COLUMN(B19)-1,,,"Player List")),"")</f>
        <v/>
      </c>
      <c r="C19" s="62" t="str">
        <f ca="1">IF($A19&lt;&gt;"",INDIRECT(ADDRESS(SUMPRODUCT(--('Player List'!$A$1:$W$297=$A19)*ROW('Player List'!$A$1:$W$297)),SUMPRODUCT(--('Player List'!$A$1:$W$297=$A19)*COLUMN('Player List'!$A$1:$W$297))+COLUMN(C19)-1,,,"Player List")),"")</f>
        <v/>
      </c>
      <c r="D19" s="62" t="str">
        <f ca="1">IF($A19&lt;&gt;"",INDIRECT(ADDRESS(SUMPRODUCT(--('Player List'!$A$1:$W$297=$A19)*ROW('Player List'!$A$1:$W$297)),SUMPRODUCT(--('Player List'!$A$1:$W$297=$A19)*COLUMN('Player List'!$A$1:$W$297))+COLUMN(D19)-1,,,"Player List")),"")</f>
        <v/>
      </c>
      <c r="E19" s="73" t="str">
        <f ca="1">IF($A19&lt;&gt;"",INDIRECT(ADDRESS(SUMPRODUCT(--('Player List'!$A$1:$W$297=$A19)*ROW('Player List'!$A$1:$W$297)),SUMPRODUCT(--('Player List'!$A$1:$W$297=$A19)*COLUMN('Player List'!$A$1:$W$297))+COLUMN(E19)-1,,,"Player List")),"")</f>
        <v/>
      </c>
      <c r="F19" s="74" t="str">
        <f>IF(ISNUMBER($A19),IF(ISNA(MATCH(A19,$A$9:$A$12,0)),A19,VLOOKUP(A19,$A$9:$F$12,6,FALSE)),"")</f>
        <v/>
      </c>
      <c r="G19" s="75" t="str">
        <f>IF(ISNUMBER($A19),IF(ISNA(MATCH($A19,$A$9:$A$12,0)),B19,VLOOKUP($F19,$F$9:$J$12,MATCH(G$18,$F$8:$J$8,0),FALSE)),"")</f>
        <v/>
      </c>
      <c r="H19" s="75" t="str">
        <f t="shared" ref="H19:J33" si="0">IF(ISNUMBER($A19),IF(ISNA(MATCH($A19,$A$9:$A$12,0)),C19,VLOOKUP($F19,$F$9:$J$12,MATCH(H$18,$F$8:$J$8,0),FALSE)),"")</f>
        <v/>
      </c>
      <c r="I19" s="75" t="str">
        <f t="shared" si="0"/>
        <v/>
      </c>
      <c r="J19" s="67" t="str">
        <f t="shared" si="0"/>
        <v/>
      </c>
    </row>
    <row r="20" spans="1:12" s="76" customFormat="1" ht="12.75" x14ac:dyDescent="0.2">
      <c r="A20" s="72"/>
      <c r="B20" s="62" t="str">
        <f ca="1">IF($A20&lt;&gt;"",INDIRECT(ADDRESS(SUMPRODUCT(--('Player List'!$A$1:$W$297=$A20)*ROW('Player List'!$A$1:$W$297)),SUMPRODUCT(--('Player List'!$A$1:$W$297=$A20)*COLUMN('Player List'!$A$1:$W$297))+COLUMN(B20)-1,,,"Player List")),"")</f>
        <v/>
      </c>
      <c r="C20" s="62" t="str">
        <f ca="1">IF($A20&lt;&gt;"",INDIRECT(ADDRESS(SUMPRODUCT(--('Player List'!$A$1:$W$297=$A20)*ROW('Player List'!$A$1:$W$297)),SUMPRODUCT(--('Player List'!$A$1:$W$297=$A20)*COLUMN('Player List'!$A$1:$W$297))+COLUMN(C20)-1,,,"Player List")),"")</f>
        <v/>
      </c>
      <c r="D20" s="62" t="str">
        <f ca="1">IF($A20&lt;&gt;"",INDIRECT(ADDRESS(SUMPRODUCT(--('Player List'!$A$1:$W$297=$A20)*ROW('Player List'!$A$1:$W$297)),SUMPRODUCT(--('Player List'!$A$1:$W$297=$A20)*COLUMN('Player List'!$A$1:$W$297))+COLUMN(D20)-1,,,"Player List")),"")</f>
        <v/>
      </c>
      <c r="E20" s="73" t="str">
        <f ca="1">IF($A20&lt;&gt;"",INDIRECT(ADDRESS(SUMPRODUCT(--('Player List'!$A$1:$W$297=$A20)*ROW('Player List'!$A$1:$W$297)),SUMPRODUCT(--('Player List'!$A$1:$W$297=$A20)*COLUMN('Player List'!$A$1:$W$297))+COLUMN(E20)-1,,,"Player List")),"")</f>
        <v/>
      </c>
      <c r="F20" s="74" t="str">
        <f>IF(ISNUMBER($A20),IF(ISNA(MATCH(A20,$A$9:$A$12,0)),A20,VLOOKUP(A20,$A$9:$F$12,6,FALSE)),"")</f>
        <v/>
      </c>
      <c r="G20" s="75" t="str">
        <f t="shared" ref="G20:G33" si="1">IF(ISNUMBER($A20),IF(ISNA(MATCH($A20,$A$9:$A$12,0)),B20,VLOOKUP($F20,$F$9:$J$12,MATCH(G$18,$F$8:$J$8,0),FALSE)),"")</f>
        <v/>
      </c>
      <c r="H20" s="75" t="str">
        <f t="shared" si="0"/>
        <v/>
      </c>
      <c r="I20" s="75" t="str">
        <f t="shared" si="0"/>
        <v/>
      </c>
      <c r="J20" s="67" t="str">
        <f t="shared" si="0"/>
        <v/>
      </c>
    </row>
    <row r="21" spans="1:12" s="76" customFormat="1" ht="12.75" x14ac:dyDescent="0.2">
      <c r="A21" s="72"/>
      <c r="B21" s="62" t="str">
        <f ca="1">IF($A21&lt;&gt;"",INDIRECT(ADDRESS(SUMPRODUCT(--('Player List'!$A$1:$W$297=$A21)*ROW('Player List'!$A$1:$W$297)),SUMPRODUCT(--('Player List'!$A$1:$W$297=$A21)*COLUMN('Player List'!$A$1:$W$297))+COLUMN(B21)-1,,,"Player List")),"")</f>
        <v/>
      </c>
      <c r="C21" s="62" t="str">
        <f ca="1">IF($A21&lt;&gt;"",INDIRECT(ADDRESS(SUMPRODUCT(--('Player List'!$A$1:$W$297=$A21)*ROW('Player List'!$A$1:$W$297)),SUMPRODUCT(--('Player List'!$A$1:$W$297=$A21)*COLUMN('Player List'!$A$1:$W$297))+COLUMN(C21)-1,,,"Player List")),"")</f>
        <v/>
      </c>
      <c r="D21" s="62" t="str">
        <f ca="1">IF($A21&lt;&gt;"",INDIRECT(ADDRESS(SUMPRODUCT(--('Player List'!$A$1:$W$297=$A21)*ROW('Player List'!$A$1:$W$297)),SUMPRODUCT(--('Player List'!$A$1:$W$297=$A21)*COLUMN('Player List'!$A$1:$W$297))+COLUMN(D21)-1,,,"Player List")),"")</f>
        <v/>
      </c>
      <c r="E21" s="73" t="str">
        <f ca="1">IF($A21&lt;&gt;"",INDIRECT(ADDRESS(SUMPRODUCT(--('Player List'!$A$1:$W$297=$A21)*ROW('Player List'!$A$1:$W$297)),SUMPRODUCT(--('Player List'!$A$1:$W$297=$A21)*COLUMN('Player List'!$A$1:$W$297))+COLUMN(E21)-1,,,"Player List")),"")</f>
        <v/>
      </c>
      <c r="F21" s="74" t="str">
        <f>IF(ISNUMBER($A21),IF(ISNA(MATCH(A21,$A$9:$A$12,0)),A21,VLOOKUP(A21,$A$9:$F$12,6,FALSE)),"")</f>
        <v/>
      </c>
      <c r="G21" s="75" t="str">
        <f t="shared" si="1"/>
        <v/>
      </c>
      <c r="H21" s="75" t="str">
        <f t="shared" si="0"/>
        <v/>
      </c>
      <c r="I21" s="75" t="str">
        <f t="shared" si="0"/>
        <v/>
      </c>
      <c r="J21" s="67" t="str">
        <f t="shared" si="0"/>
        <v/>
      </c>
    </row>
    <row r="22" spans="1:12" s="76" customFormat="1" ht="12.75" x14ac:dyDescent="0.2">
      <c r="A22" s="72"/>
      <c r="B22" s="62" t="str">
        <f ca="1">IF($A22&lt;&gt;"",INDIRECT(ADDRESS(SUMPRODUCT(--('Player List'!$A$1:$W$297=$A22)*ROW('Player List'!$A$1:$W$297)),SUMPRODUCT(--('Player List'!$A$1:$W$297=$A22)*COLUMN('Player List'!$A$1:$W$297))+COLUMN(B22)-1,,,"Player List")),"")</f>
        <v/>
      </c>
      <c r="C22" s="62" t="str">
        <f ca="1">IF($A22&lt;&gt;"",INDIRECT(ADDRESS(SUMPRODUCT(--('Player List'!$A$1:$W$297=$A22)*ROW('Player List'!$A$1:$W$297)),SUMPRODUCT(--('Player List'!$A$1:$W$297=$A22)*COLUMN('Player List'!$A$1:$W$297))+COLUMN(C22)-1,,,"Player List")),"")</f>
        <v/>
      </c>
      <c r="D22" s="62" t="str">
        <f ca="1">IF($A22&lt;&gt;"",INDIRECT(ADDRESS(SUMPRODUCT(--('Player List'!$A$1:$W$297=$A22)*ROW('Player List'!$A$1:$W$297)),SUMPRODUCT(--('Player List'!$A$1:$W$297=$A22)*COLUMN('Player List'!$A$1:$W$297))+COLUMN(D22)-1,,,"Player List")),"")</f>
        <v/>
      </c>
      <c r="E22" s="73" t="str">
        <f ca="1">IF($A22&lt;&gt;"",INDIRECT(ADDRESS(SUMPRODUCT(--('Player List'!$A$1:$W$297=$A22)*ROW('Player List'!$A$1:$W$297)),SUMPRODUCT(--('Player List'!$A$1:$W$297=$A22)*COLUMN('Player List'!$A$1:$W$297))+COLUMN(E22)-1,,,"Player List")),"")</f>
        <v/>
      </c>
      <c r="F22" s="74" t="str">
        <f t="shared" ref="F22:F33" si="2">IF(ISNUMBER($A22),IF(ISNA(MATCH(A22,$A$9:$A$12,0)),A22,VLOOKUP(A22,$A$9:$F$12,6,FALSE)),"")</f>
        <v/>
      </c>
      <c r="G22" s="75" t="str">
        <f t="shared" si="1"/>
        <v/>
      </c>
      <c r="H22" s="75" t="str">
        <f t="shared" si="0"/>
        <v/>
      </c>
      <c r="I22" s="75" t="str">
        <f t="shared" si="0"/>
        <v/>
      </c>
      <c r="J22" s="67" t="str">
        <f t="shared" si="0"/>
        <v/>
      </c>
      <c r="L22" s="69"/>
    </row>
    <row r="23" spans="1:12" s="76" customFormat="1" ht="12.75" x14ac:dyDescent="0.2">
      <c r="A23" s="72"/>
      <c r="B23" s="62" t="str">
        <f ca="1">IF($A23&lt;&gt;"",INDIRECT(ADDRESS(SUMPRODUCT(--('Player List'!$A$1:$W$297=$A23)*ROW('Player List'!$A$1:$W$297)),SUMPRODUCT(--('Player List'!$A$1:$W$297=$A23)*COLUMN('Player List'!$A$1:$W$297))+COLUMN(B23)-1,,,"Player List")),"")</f>
        <v/>
      </c>
      <c r="C23" s="62" t="str">
        <f ca="1">IF($A23&lt;&gt;"",INDIRECT(ADDRESS(SUMPRODUCT(--('Player List'!$A$1:$W$297=$A23)*ROW('Player List'!$A$1:$W$297)),SUMPRODUCT(--('Player List'!$A$1:$W$297=$A23)*COLUMN('Player List'!$A$1:$W$297))+COLUMN(C23)-1,,,"Player List")),"")</f>
        <v/>
      </c>
      <c r="D23" s="62" t="str">
        <f ca="1">IF($A23&lt;&gt;"",INDIRECT(ADDRESS(SUMPRODUCT(--('Player List'!$A$1:$W$297=$A23)*ROW('Player List'!$A$1:$W$297)),SUMPRODUCT(--('Player List'!$A$1:$W$297=$A23)*COLUMN('Player List'!$A$1:$W$297))+COLUMN(D23)-1,,,"Player List")),"")</f>
        <v/>
      </c>
      <c r="E23" s="73" t="str">
        <f ca="1">IF($A23&lt;&gt;"",INDIRECT(ADDRESS(SUMPRODUCT(--('Player List'!$A$1:$W$297=$A23)*ROW('Player List'!$A$1:$W$297)),SUMPRODUCT(--('Player List'!$A$1:$W$297=$A23)*COLUMN('Player List'!$A$1:$W$297))+COLUMN(E23)-1,,,"Player List")),"")</f>
        <v/>
      </c>
      <c r="F23" s="74" t="str">
        <f t="shared" si="2"/>
        <v/>
      </c>
      <c r="G23" s="75" t="str">
        <f t="shared" si="1"/>
        <v/>
      </c>
      <c r="H23" s="75" t="str">
        <f t="shared" si="0"/>
        <v/>
      </c>
      <c r="I23" s="75" t="str">
        <f t="shared" si="0"/>
        <v/>
      </c>
      <c r="J23" s="67" t="str">
        <f t="shared" si="0"/>
        <v/>
      </c>
      <c r="L23" s="69"/>
    </row>
    <row r="24" spans="1:12" s="76" customFormat="1" ht="12.75" x14ac:dyDescent="0.2">
      <c r="A24" s="72"/>
      <c r="B24" s="62" t="str">
        <f ca="1">IF($A24&lt;&gt;"",INDIRECT(ADDRESS(SUMPRODUCT(--('Player List'!$A$1:$W$297=$A24)*ROW('Player List'!$A$1:$W$297)),SUMPRODUCT(--('Player List'!$A$1:$W$297=$A24)*COLUMN('Player List'!$A$1:$W$297))+COLUMN(B24)-1,,,"Player List")),"")</f>
        <v/>
      </c>
      <c r="C24" s="62" t="str">
        <f ca="1">IF($A24&lt;&gt;"",INDIRECT(ADDRESS(SUMPRODUCT(--('Player List'!$A$1:$W$297=$A24)*ROW('Player List'!$A$1:$W$297)),SUMPRODUCT(--('Player List'!$A$1:$W$297=$A24)*COLUMN('Player List'!$A$1:$W$297))+COLUMN(C24)-1,,,"Player List")),"")</f>
        <v/>
      </c>
      <c r="D24" s="62" t="str">
        <f ca="1">IF($A24&lt;&gt;"",INDIRECT(ADDRESS(SUMPRODUCT(--('Player List'!$A$1:$W$297=$A24)*ROW('Player List'!$A$1:$W$297)),SUMPRODUCT(--('Player List'!$A$1:$W$297=$A24)*COLUMN('Player List'!$A$1:$W$297))+COLUMN(D24)-1,,,"Player List")),"")</f>
        <v/>
      </c>
      <c r="E24" s="73" t="str">
        <f ca="1">IF($A24&lt;&gt;"",INDIRECT(ADDRESS(SUMPRODUCT(--('Player List'!$A$1:$W$297=$A24)*ROW('Player List'!$A$1:$W$297)),SUMPRODUCT(--('Player List'!$A$1:$W$297=$A24)*COLUMN('Player List'!$A$1:$W$297))+COLUMN(E24)-1,,,"Player List")),"")</f>
        <v/>
      </c>
      <c r="F24" s="74" t="str">
        <f t="shared" si="2"/>
        <v/>
      </c>
      <c r="G24" s="75" t="str">
        <f t="shared" si="1"/>
        <v/>
      </c>
      <c r="H24" s="75" t="str">
        <f t="shared" si="0"/>
        <v/>
      </c>
      <c r="I24" s="75" t="str">
        <f t="shared" si="0"/>
        <v/>
      </c>
      <c r="J24" s="67" t="str">
        <f t="shared" si="0"/>
        <v/>
      </c>
    </row>
    <row r="25" spans="1:12" s="76" customFormat="1" ht="12.75" x14ac:dyDescent="0.2">
      <c r="A25" s="72"/>
      <c r="B25" s="62" t="str">
        <f ca="1">IF($A25&lt;&gt;"",INDIRECT(ADDRESS(SUMPRODUCT(--('Player List'!$A$1:$W$297=$A25)*ROW('Player List'!$A$1:$W$297)),SUMPRODUCT(--('Player List'!$A$1:$W$297=$A25)*COLUMN('Player List'!$A$1:$W$297))+COLUMN(B25)-1,,,"Player List")),"")</f>
        <v/>
      </c>
      <c r="C25" s="62" t="str">
        <f ca="1">IF($A25&lt;&gt;"",INDIRECT(ADDRESS(SUMPRODUCT(--('Player List'!$A$1:$W$297=$A25)*ROW('Player List'!$A$1:$W$297)),SUMPRODUCT(--('Player List'!$A$1:$W$297=$A25)*COLUMN('Player List'!$A$1:$W$297))+COLUMN(C25)-1,,,"Player List")),"")</f>
        <v/>
      </c>
      <c r="D25" s="62" t="str">
        <f ca="1">IF($A25&lt;&gt;"",INDIRECT(ADDRESS(SUMPRODUCT(--('Player List'!$A$1:$W$297=$A25)*ROW('Player List'!$A$1:$W$297)),SUMPRODUCT(--('Player List'!$A$1:$W$297=$A25)*COLUMN('Player List'!$A$1:$W$297))+COLUMN(D25)-1,,,"Player List")),"")</f>
        <v/>
      </c>
      <c r="E25" s="73" t="str">
        <f ca="1">IF($A25&lt;&gt;"",INDIRECT(ADDRESS(SUMPRODUCT(--('Player List'!$A$1:$W$297=$A25)*ROW('Player List'!$A$1:$W$297)),SUMPRODUCT(--('Player List'!$A$1:$W$297=$A25)*COLUMN('Player List'!$A$1:$W$297))+COLUMN(E25)-1,,,"Player List")),"")</f>
        <v/>
      </c>
      <c r="F25" s="74" t="str">
        <f t="shared" si="2"/>
        <v/>
      </c>
      <c r="G25" s="75" t="str">
        <f t="shared" si="1"/>
        <v/>
      </c>
      <c r="H25" s="75" t="str">
        <f t="shared" si="0"/>
        <v/>
      </c>
      <c r="I25" s="75" t="str">
        <f t="shared" si="0"/>
        <v/>
      </c>
      <c r="J25" s="67" t="str">
        <f t="shared" si="0"/>
        <v/>
      </c>
    </row>
    <row r="26" spans="1:12" s="76" customFormat="1" ht="12.75" x14ac:dyDescent="0.2">
      <c r="A26" s="72"/>
      <c r="B26" s="62" t="str">
        <f ca="1">IF($A26&lt;&gt;"",INDIRECT(ADDRESS(SUMPRODUCT(--('Player List'!$A$1:$W$297=$A26)*ROW('Player List'!$A$1:$W$297)),SUMPRODUCT(--('Player List'!$A$1:$W$297=$A26)*COLUMN('Player List'!$A$1:$W$297))+COLUMN(B26)-1,,,"Player List")),"")</f>
        <v/>
      </c>
      <c r="C26" s="62" t="str">
        <f ca="1">IF($A26&lt;&gt;"",INDIRECT(ADDRESS(SUMPRODUCT(--('Player List'!$A$1:$W$297=$A26)*ROW('Player List'!$A$1:$W$297)),SUMPRODUCT(--('Player List'!$A$1:$W$297=$A26)*COLUMN('Player List'!$A$1:$W$297))+COLUMN(C26)-1,,,"Player List")),"")</f>
        <v/>
      </c>
      <c r="D26" s="62" t="str">
        <f ca="1">IF($A26&lt;&gt;"",INDIRECT(ADDRESS(SUMPRODUCT(--('Player List'!$A$1:$W$297=$A26)*ROW('Player List'!$A$1:$W$297)),SUMPRODUCT(--('Player List'!$A$1:$W$297=$A26)*COLUMN('Player List'!$A$1:$W$297))+COLUMN(D26)-1,,,"Player List")),"")</f>
        <v/>
      </c>
      <c r="E26" s="73" t="str">
        <f ca="1">IF($A26&lt;&gt;"",INDIRECT(ADDRESS(SUMPRODUCT(--('Player List'!$A$1:$W$297=$A26)*ROW('Player List'!$A$1:$W$297)),SUMPRODUCT(--('Player List'!$A$1:$W$297=$A26)*COLUMN('Player List'!$A$1:$W$297))+COLUMN(E26)-1,,,"Player List")),"")</f>
        <v/>
      </c>
      <c r="F26" s="74" t="str">
        <f t="shared" si="2"/>
        <v/>
      </c>
      <c r="G26" s="75" t="str">
        <f t="shared" si="1"/>
        <v/>
      </c>
      <c r="H26" s="75" t="str">
        <f t="shared" si="0"/>
        <v/>
      </c>
      <c r="I26" s="75" t="str">
        <f t="shared" si="0"/>
        <v/>
      </c>
      <c r="J26" s="67" t="str">
        <f t="shared" si="0"/>
        <v/>
      </c>
    </row>
    <row r="27" spans="1:12" s="76" customFormat="1" ht="12.75" x14ac:dyDescent="0.2">
      <c r="A27" s="72"/>
      <c r="B27" s="62" t="str">
        <f ca="1">IF($A27&lt;&gt;"",INDIRECT(ADDRESS(SUMPRODUCT(--('Player List'!$A$1:$W$297=$A27)*ROW('Player List'!$A$1:$W$297)),SUMPRODUCT(--('Player List'!$A$1:$W$297=$A27)*COLUMN('Player List'!$A$1:$W$297))+COLUMN(B27)-1,,,"Player List")),"")</f>
        <v/>
      </c>
      <c r="C27" s="62" t="str">
        <f ca="1">IF($A27&lt;&gt;"",INDIRECT(ADDRESS(SUMPRODUCT(--('Player List'!$A$1:$W$297=$A27)*ROW('Player List'!$A$1:$W$297)),SUMPRODUCT(--('Player List'!$A$1:$W$297=$A27)*COLUMN('Player List'!$A$1:$W$297))+COLUMN(C27)-1,,,"Player List")),"")</f>
        <v/>
      </c>
      <c r="D27" s="62" t="str">
        <f ca="1">IF($A27&lt;&gt;"",INDIRECT(ADDRESS(SUMPRODUCT(--('Player List'!$A$1:$W$297=$A27)*ROW('Player List'!$A$1:$W$297)),SUMPRODUCT(--('Player List'!$A$1:$W$297=$A27)*COLUMN('Player List'!$A$1:$W$297))+COLUMN(D27)-1,,,"Player List")),"")</f>
        <v/>
      </c>
      <c r="E27" s="73" t="str">
        <f ca="1">IF($A27&lt;&gt;"",INDIRECT(ADDRESS(SUMPRODUCT(--('Player List'!$A$1:$W$297=$A27)*ROW('Player List'!$A$1:$W$297)),SUMPRODUCT(--('Player List'!$A$1:$W$297=$A27)*COLUMN('Player List'!$A$1:$W$297))+COLUMN(E27)-1,,,"Player List")),"")</f>
        <v/>
      </c>
      <c r="F27" s="74" t="str">
        <f t="shared" si="2"/>
        <v/>
      </c>
      <c r="G27" s="75" t="str">
        <f t="shared" si="1"/>
        <v/>
      </c>
      <c r="H27" s="75" t="str">
        <f t="shared" si="0"/>
        <v/>
      </c>
      <c r="I27" s="75" t="str">
        <f t="shared" si="0"/>
        <v/>
      </c>
      <c r="J27" s="67" t="str">
        <f t="shared" si="0"/>
        <v/>
      </c>
    </row>
    <row r="28" spans="1:12" s="76" customFormat="1" ht="12.75" x14ac:dyDescent="0.2">
      <c r="A28" s="72"/>
      <c r="B28" s="62" t="str">
        <f ca="1">IF($A28&lt;&gt;"",INDIRECT(ADDRESS(SUMPRODUCT(--('Player List'!$A$1:$W$297=$A28)*ROW('Player List'!$A$1:$W$297)),SUMPRODUCT(--('Player List'!$A$1:$W$297=$A28)*COLUMN('Player List'!$A$1:$W$297))+COLUMN(B28)-1,,,"Player List")),"")</f>
        <v/>
      </c>
      <c r="C28" s="62" t="str">
        <f ca="1">IF($A28&lt;&gt;"",INDIRECT(ADDRESS(SUMPRODUCT(--('Player List'!$A$1:$W$297=$A28)*ROW('Player List'!$A$1:$W$297)),SUMPRODUCT(--('Player List'!$A$1:$W$297=$A28)*COLUMN('Player List'!$A$1:$W$297))+COLUMN(C28)-1,,,"Player List")),"")</f>
        <v/>
      </c>
      <c r="D28" s="62" t="str">
        <f ca="1">IF($A28&lt;&gt;"",INDIRECT(ADDRESS(SUMPRODUCT(--('Player List'!$A$1:$W$297=$A28)*ROW('Player List'!$A$1:$W$297)),SUMPRODUCT(--('Player List'!$A$1:$W$297=$A28)*COLUMN('Player List'!$A$1:$W$297))+COLUMN(D28)-1,,,"Player List")),"")</f>
        <v/>
      </c>
      <c r="E28" s="73" t="str">
        <f ca="1">IF($A28&lt;&gt;"",INDIRECT(ADDRESS(SUMPRODUCT(--('Player List'!$A$1:$W$297=$A28)*ROW('Player List'!$A$1:$W$297)),SUMPRODUCT(--('Player List'!$A$1:$W$297=$A28)*COLUMN('Player List'!$A$1:$W$297))+COLUMN(E28)-1,,,"Player List")),"")</f>
        <v/>
      </c>
      <c r="F28" s="74" t="str">
        <f t="shared" si="2"/>
        <v/>
      </c>
      <c r="G28" s="75" t="str">
        <f t="shared" si="1"/>
        <v/>
      </c>
      <c r="H28" s="75" t="str">
        <f t="shared" si="0"/>
        <v/>
      </c>
      <c r="I28" s="75" t="str">
        <f t="shared" si="0"/>
        <v/>
      </c>
      <c r="J28" s="67" t="str">
        <f t="shared" si="0"/>
        <v/>
      </c>
    </row>
    <row r="29" spans="1:12" s="76" customFormat="1" ht="12.75" x14ac:dyDescent="0.2">
      <c r="A29" s="72"/>
      <c r="B29" s="62" t="str">
        <f ca="1">IF($A29&lt;&gt;"",INDIRECT(ADDRESS(SUMPRODUCT(--('Player List'!$A$1:$W$297=$A29)*ROW('Player List'!$A$1:$W$297)),SUMPRODUCT(--('Player List'!$A$1:$W$297=$A29)*COLUMN('Player List'!$A$1:$W$297))+COLUMN(B29)-1,,,"Player List")),"")</f>
        <v/>
      </c>
      <c r="C29" s="62" t="str">
        <f ca="1">IF($A29&lt;&gt;"",INDIRECT(ADDRESS(SUMPRODUCT(--('Player List'!$A$1:$W$297=$A29)*ROW('Player List'!$A$1:$W$297)),SUMPRODUCT(--('Player List'!$A$1:$W$297=$A29)*COLUMN('Player List'!$A$1:$W$297))+COLUMN(C29)-1,,,"Player List")),"")</f>
        <v/>
      </c>
      <c r="D29" s="62" t="str">
        <f ca="1">IF($A29&lt;&gt;"",INDIRECT(ADDRESS(SUMPRODUCT(--('Player List'!$A$1:$W$297=$A29)*ROW('Player List'!$A$1:$W$297)),SUMPRODUCT(--('Player List'!$A$1:$W$297=$A29)*COLUMN('Player List'!$A$1:$W$297))+COLUMN(D29)-1,,,"Player List")),"")</f>
        <v/>
      </c>
      <c r="E29" s="73" t="str">
        <f ca="1">IF($A29&lt;&gt;"",INDIRECT(ADDRESS(SUMPRODUCT(--('Player List'!$A$1:$W$297=$A29)*ROW('Player List'!$A$1:$W$297)),SUMPRODUCT(--('Player List'!$A$1:$W$297=$A29)*COLUMN('Player List'!$A$1:$W$297))+COLUMN(E29)-1,,,"Player List")),"")</f>
        <v/>
      </c>
      <c r="F29" s="74" t="str">
        <f t="shared" si="2"/>
        <v/>
      </c>
      <c r="G29" s="75" t="str">
        <f t="shared" si="1"/>
        <v/>
      </c>
      <c r="H29" s="75" t="str">
        <f t="shared" si="0"/>
        <v/>
      </c>
      <c r="I29" s="75" t="str">
        <f t="shared" si="0"/>
        <v/>
      </c>
      <c r="J29" s="67" t="str">
        <f t="shared" si="0"/>
        <v/>
      </c>
    </row>
    <row r="30" spans="1:12" s="76" customFormat="1" ht="12.75" x14ac:dyDescent="0.2">
      <c r="A30" s="72"/>
      <c r="B30" s="62" t="str">
        <f ca="1">IF($A30&lt;&gt;"",INDIRECT(ADDRESS(SUMPRODUCT(--('Player List'!$A$1:$W$297=$A30)*ROW('Player List'!$A$1:$W$297)),SUMPRODUCT(--('Player List'!$A$1:$W$297=$A30)*COLUMN('Player List'!$A$1:$W$297))+COLUMN(B30)-1,,,"Player List")),"")</f>
        <v/>
      </c>
      <c r="C30" s="62" t="str">
        <f ca="1">IF($A30&lt;&gt;"",INDIRECT(ADDRESS(SUMPRODUCT(--('Player List'!$A$1:$W$297=$A30)*ROW('Player List'!$A$1:$W$297)),SUMPRODUCT(--('Player List'!$A$1:$W$297=$A30)*COLUMN('Player List'!$A$1:$W$297))+COLUMN(C30)-1,,,"Player List")),"")</f>
        <v/>
      </c>
      <c r="D30" s="62" t="str">
        <f ca="1">IF($A30&lt;&gt;"",INDIRECT(ADDRESS(SUMPRODUCT(--('Player List'!$A$1:$W$297=$A30)*ROW('Player List'!$A$1:$W$297)),SUMPRODUCT(--('Player List'!$A$1:$W$297=$A30)*COLUMN('Player List'!$A$1:$W$297))+COLUMN(D30)-1,,,"Player List")),"")</f>
        <v/>
      </c>
      <c r="E30" s="73" t="str">
        <f ca="1">IF($A30&lt;&gt;"",INDIRECT(ADDRESS(SUMPRODUCT(--('Player List'!$A$1:$W$297=$A30)*ROW('Player List'!$A$1:$W$297)),SUMPRODUCT(--('Player List'!$A$1:$W$297=$A30)*COLUMN('Player List'!$A$1:$W$297))+COLUMN(E30)-1,,,"Player List")),"")</f>
        <v/>
      </c>
      <c r="F30" s="74" t="str">
        <f t="shared" si="2"/>
        <v/>
      </c>
      <c r="G30" s="75" t="str">
        <f t="shared" si="1"/>
        <v/>
      </c>
      <c r="H30" s="75" t="str">
        <f t="shared" si="0"/>
        <v/>
      </c>
      <c r="I30" s="75" t="str">
        <f t="shared" si="0"/>
        <v/>
      </c>
      <c r="J30" s="67" t="str">
        <f t="shared" si="0"/>
        <v/>
      </c>
    </row>
    <row r="31" spans="1:12" s="76" customFormat="1" ht="12.75" x14ac:dyDescent="0.2">
      <c r="A31" s="72"/>
      <c r="B31" s="62" t="str">
        <f ca="1">IF($A31&lt;&gt;"",INDIRECT(ADDRESS(SUMPRODUCT(--('Player List'!$A$1:$W$297=$A31)*ROW('Player List'!$A$1:$W$297)),SUMPRODUCT(--('Player List'!$A$1:$W$297=$A31)*COLUMN('Player List'!$A$1:$W$297))+COLUMN(B31)-1,,,"Player List")),"")</f>
        <v/>
      </c>
      <c r="C31" s="62" t="str">
        <f ca="1">IF($A31&lt;&gt;"",INDIRECT(ADDRESS(SUMPRODUCT(--('Player List'!$A$1:$W$297=$A31)*ROW('Player List'!$A$1:$W$297)),SUMPRODUCT(--('Player List'!$A$1:$W$297=$A31)*COLUMN('Player List'!$A$1:$W$297))+COLUMN(C31)-1,,,"Player List")),"")</f>
        <v/>
      </c>
      <c r="D31" s="62" t="str">
        <f ca="1">IF($A31&lt;&gt;"",INDIRECT(ADDRESS(SUMPRODUCT(--('Player List'!$A$1:$W$297=$A31)*ROW('Player List'!$A$1:$W$297)),SUMPRODUCT(--('Player List'!$A$1:$W$297=$A31)*COLUMN('Player List'!$A$1:$W$297))+COLUMN(D31)-1,,,"Player List")),"")</f>
        <v/>
      </c>
      <c r="E31" s="73" t="str">
        <f ca="1">IF($A31&lt;&gt;"",INDIRECT(ADDRESS(SUMPRODUCT(--('Player List'!$A$1:$W$297=$A31)*ROW('Player List'!$A$1:$W$297)),SUMPRODUCT(--('Player List'!$A$1:$W$297=$A31)*COLUMN('Player List'!$A$1:$W$297))+COLUMN(E31)-1,,,"Player List")),"")</f>
        <v/>
      </c>
      <c r="F31" s="74" t="str">
        <f t="shared" si="2"/>
        <v/>
      </c>
      <c r="G31" s="75" t="str">
        <f t="shared" si="1"/>
        <v/>
      </c>
      <c r="H31" s="75" t="str">
        <f t="shared" si="0"/>
        <v/>
      </c>
      <c r="I31" s="75" t="str">
        <f t="shared" si="0"/>
        <v/>
      </c>
      <c r="J31" s="67" t="str">
        <f t="shared" si="0"/>
        <v/>
      </c>
    </row>
    <row r="32" spans="1:12" s="76" customFormat="1" ht="12.75" x14ac:dyDescent="0.2">
      <c r="A32" s="72"/>
      <c r="B32" s="62" t="str">
        <f ca="1">IF($A32&lt;&gt;"",INDIRECT(ADDRESS(SUMPRODUCT(--('Player List'!$A$1:$W$297=$A32)*ROW('Player List'!$A$1:$W$297)),SUMPRODUCT(--('Player List'!$A$1:$W$297=$A32)*COLUMN('Player List'!$A$1:$W$297))+COLUMN(B32)-1,,,"Player List")),"")</f>
        <v/>
      </c>
      <c r="C32" s="62" t="str">
        <f ca="1">IF($A32&lt;&gt;"",INDIRECT(ADDRESS(SUMPRODUCT(--('Player List'!$A$1:$W$297=$A32)*ROW('Player List'!$A$1:$W$297)),SUMPRODUCT(--('Player List'!$A$1:$W$297=$A32)*COLUMN('Player List'!$A$1:$W$297))+COLUMN(C32)-1,,,"Player List")),"")</f>
        <v/>
      </c>
      <c r="D32" s="62" t="str">
        <f ca="1">IF($A32&lt;&gt;"",INDIRECT(ADDRESS(SUMPRODUCT(--('Player List'!$A$1:$W$297=$A32)*ROW('Player List'!$A$1:$W$297)),SUMPRODUCT(--('Player List'!$A$1:$W$297=$A32)*COLUMN('Player List'!$A$1:$W$297))+COLUMN(D32)-1,,,"Player List")),"")</f>
        <v/>
      </c>
      <c r="E32" s="73" t="str">
        <f ca="1">IF($A32&lt;&gt;"",INDIRECT(ADDRESS(SUMPRODUCT(--('Player List'!$A$1:$W$297=$A32)*ROW('Player List'!$A$1:$W$297)),SUMPRODUCT(--('Player List'!$A$1:$W$297=$A32)*COLUMN('Player List'!$A$1:$W$297))+COLUMN(E32)-1,,,"Player List")),"")</f>
        <v/>
      </c>
      <c r="F32" s="74" t="str">
        <f t="shared" si="2"/>
        <v/>
      </c>
      <c r="G32" s="75" t="str">
        <f t="shared" si="1"/>
        <v/>
      </c>
      <c r="H32" s="75" t="str">
        <f t="shared" si="0"/>
        <v/>
      </c>
      <c r="I32" s="75" t="str">
        <f t="shared" si="0"/>
        <v/>
      </c>
      <c r="J32" s="67" t="str">
        <f t="shared" si="0"/>
        <v/>
      </c>
    </row>
    <row r="33" spans="1:12" s="76" customFormat="1" ht="12.75" x14ac:dyDescent="0.2">
      <c r="A33" s="72"/>
      <c r="B33" s="62" t="str">
        <f ca="1">IF($A33&lt;&gt;"",INDIRECT(ADDRESS(SUMPRODUCT(--('Player List'!$A$1:$W$297=$A33)*ROW('Player List'!$A$1:$W$297)),SUMPRODUCT(--('Player List'!$A$1:$W$297=$A33)*COLUMN('Player List'!$A$1:$W$297))+COLUMN(B33)-1,,,"Player List")),"")</f>
        <v/>
      </c>
      <c r="C33" s="62" t="str">
        <f ca="1">IF($A33&lt;&gt;"",INDIRECT(ADDRESS(SUMPRODUCT(--('Player List'!$A$1:$W$297=$A33)*ROW('Player List'!$A$1:$W$297)),SUMPRODUCT(--('Player List'!$A$1:$W$297=$A33)*COLUMN('Player List'!$A$1:$W$297))+COLUMN(C33)-1,,,"Player List")),"")</f>
        <v/>
      </c>
      <c r="D33" s="62" t="str">
        <f ca="1">IF($A33&lt;&gt;"",INDIRECT(ADDRESS(SUMPRODUCT(--('Player List'!$A$1:$W$297=$A33)*ROW('Player List'!$A$1:$W$297)),SUMPRODUCT(--('Player List'!$A$1:$W$297=$A33)*COLUMN('Player List'!$A$1:$W$297))+COLUMN(D33)-1,,,"Player List")),"")</f>
        <v/>
      </c>
      <c r="E33" s="73" t="str">
        <f ca="1">IF($A33&lt;&gt;"",INDIRECT(ADDRESS(SUMPRODUCT(--('Player List'!$A$1:$W$297=$A33)*ROW('Player List'!$A$1:$W$297)),SUMPRODUCT(--('Player List'!$A$1:$W$297=$A33)*COLUMN('Player List'!$A$1:$W$297))+COLUMN(E33)-1,,,"Player List")),"")</f>
        <v/>
      </c>
      <c r="F33" s="74" t="str">
        <f t="shared" si="2"/>
        <v/>
      </c>
      <c r="G33" s="75" t="str">
        <f t="shared" si="1"/>
        <v/>
      </c>
      <c r="H33" s="75" t="str">
        <f t="shared" si="0"/>
        <v/>
      </c>
      <c r="I33" s="75" t="str">
        <f t="shared" si="0"/>
        <v/>
      </c>
      <c r="J33" s="67" t="str">
        <f t="shared" si="0"/>
        <v/>
      </c>
    </row>
    <row r="34" spans="1:12" s="55" customFormat="1" ht="15.75" x14ac:dyDescent="0.25">
      <c r="A34" s="114" t="s">
        <v>25</v>
      </c>
      <c r="B34" s="115"/>
      <c r="C34" s="115"/>
      <c r="D34" s="115"/>
      <c r="E34" s="116"/>
      <c r="F34" s="114" t="s">
        <v>25</v>
      </c>
      <c r="G34" s="115"/>
      <c r="H34" s="115"/>
      <c r="I34" s="115"/>
      <c r="J34" s="116"/>
    </row>
    <row r="35" spans="1:12" s="76" customFormat="1" ht="12.75" x14ac:dyDescent="0.2">
      <c r="A35" s="77"/>
      <c r="B35" s="62" t="str">
        <f ca="1">IF($A35&lt;&gt;"",INDIRECT(ADDRESS(SUMPRODUCT(--('Player List'!$A$1:$W$297=$A35)*ROW('Player List'!$A$1:$W$297)),SUMPRODUCT(--('Player List'!$A$1:$W$297=$A35)*COLUMN('Player List'!$A$1:$W$297))+COLUMN(B35)-1,,,"Player List")),"")</f>
        <v/>
      </c>
      <c r="C35" s="62" t="str">
        <f ca="1">IF($A35&lt;&gt;"",INDIRECT(ADDRESS(SUMPRODUCT(--('Player List'!$A$1:$W$297=$A35)*ROW('Player List'!$A$1:$W$297)),SUMPRODUCT(--('Player List'!$A$1:$W$297=$A35)*COLUMN('Player List'!$A$1:$W$297))+COLUMN(C35)-1,,,"Player List")),"")</f>
        <v/>
      </c>
      <c r="D35" s="62" t="str">
        <f ca="1">IF($A35&lt;&gt;"",INDIRECT(ADDRESS(SUMPRODUCT(--('Player List'!$A$1:$W$297=$A35)*ROW('Player List'!$A$1:$W$297)),SUMPRODUCT(--('Player List'!$A$1:$W$297=$A35)*COLUMN('Player List'!$A$1:$W$297))+COLUMN(D35)-1,,,"Player List")),"")</f>
        <v/>
      </c>
      <c r="E35" s="73" t="str">
        <f ca="1">IF($A35&lt;&gt;"",INDIRECT(ADDRESS(SUMPRODUCT(--('Player List'!$A$1:$W$297=$A35)*ROW('Player List'!$A$1:$W$297)),SUMPRODUCT(--('Player List'!$A$1:$W$297=$A35)*COLUMN('Player List'!$A$1:$W$297))+COLUMN(E35)-1,,,"Player List")),"")</f>
        <v/>
      </c>
      <c r="F35" s="74" t="str">
        <f>IF(ISNUMBER($A35),IF(ISNUMBER($A$15),$F$15,$A35),"")</f>
        <v/>
      </c>
      <c r="G35" s="75" t="str">
        <f>IF(ISNUMBER($F35),VLOOKUP($F35,$F19:$J33,COLUMN(G35)-5,FALSE),"")</f>
        <v/>
      </c>
      <c r="H35" s="75" t="str">
        <f>IF(ISNUMBER($F35),VLOOKUP($F35,$F19:$J33,COLUMN(H35)-5,FALSE),"")</f>
        <v/>
      </c>
      <c r="I35" s="75" t="str">
        <f>IF(ISNUMBER($F35),VLOOKUP($F35,$F19:$J33,COLUMN(I35)-5,FALSE),"")</f>
        <v/>
      </c>
      <c r="J35" s="78" t="str">
        <f>IF(ISNUMBER($F35),VLOOKUP($F35,$F19:$J33,COLUMN(J35)-5,FALSE),"")</f>
        <v/>
      </c>
    </row>
    <row r="36" spans="1:12" s="55" customFormat="1" ht="15.75" x14ac:dyDescent="0.25">
      <c r="A36" s="79" t="s">
        <v>26</v>
      </c>
      <c r="B36" s="80"/>
      <c r="C36" s="79"/>
      <c r="D36" s="79"/>
      <c r="E36" s="81">
        <f ca="1">SUM(E19:E35)</f>
        <v>0</v>
      </c>
      <c r="F36" s="79" t="s">
        <v>26</v>
      </c>
      <c r="G36" s="80"/>
      <c r="H36" s="79"/>
      <c r="I36" s="79"/>
      <c r="J36" s="81">
        <f>SUMIF(J19:J35,"&lt;&gt;#N/A")</f>
        <v>0</v>
      </c>
    </row>
    <row r="37" spans="1:12" s="55" customFormat="1" ht="15.75" x14ac:dyDescent="0.25">
      <c r="A37" s="82" t="str">
        <f>IF(AND(COUNT($A$19:$A$33)+COUNT($A$35)&lt;16,COUNT($A$9:$A$12)&gt;0),"Error","")</f>
        <v/>
      </c>
      <c r="B37" s="82" t="str">
        <f t="array" ref="B37">IF(MAX(COUNTIF(A19:A33,A19:A33))&gt;1,"Error","")</f>
        <v/>
      </c>
      <c r="C37" s="83" t="str">
        <f>IF(COUNT(A19:A33)=15,IF(OR(AND(D42='Player List'!$C$303,D43='Player List'!$C$304,D44='Player List'!$C$305),AND(D42='Player List'!$D$303,D43='Player List'!$D$304,D44='Player List'!$D$305),AND(D42='Player List'!$E$303,D43='Player List'!$E$304,D44='Player List'!$E$305),AND(D42='Player List'!$F$303,D43='Player List'!$F$304,D44='Player List'!$F$305)),"","Error"),"")</f>
        <v/>
      </c>
      <c r="D37" s="83" t="str">
        <f ca="1">IF(AND(COUNT(A19:A33)=15,MAX(COUNTIF(D19:D33,D19:D33))&gt;'Player List'!$C$300),"Error","")</f>
        <v/>
      </c>
      <c r="E37" s="83" t="str">
        <f ca="1">IF(ISERROR(E$36),"Error",IF(E$36&gt;E$38,"Error",""))</f>
        <v/>
      </c>
      <c r="F37" s="82" t="str">
        <f>IF(AND(COUNT($F$19:$F$33)+COUNT($F$35)=16,ISNA(MATCH(F35,F19:F33,0))),"Error","")</f>
        <v/>
      </c>
      <c r="G37" s="82" t="str">
        <f t="array" aca="1" ref="G37" ca="1">IF(AND(COUNTIF(G9:G15,"Please enter replacement player")=0,COUNT($F19:$F35)=16,OR(MAX(COUNTIF(F19:F33,F19:F33))&gt;1,ISNUMBER(FIND("*",CONCATENATE(G19,G20,G21,G22,G23,G24,G25,G26,G27,G28,G29,G30,G31,G32,G33))))),"Error","")</f>
        <v/>
      </c>
      <c r="H37" s="83" t="str">
        <f ca="1">IF(AND(COUNTIF(G9:G15,"Please enter replacement player")=0,COUNT(F19:F35)=16),IF(OR(AND(I42='Player List'!$C$303,I43='Player List'!$C$304,I44='Player List'!$C$305),AND(I42='Player List'!$D$303,I43='Player List'!$D$304,I44='Player List'!$D$305),AND(I42='Player List'!$E$303,I43='Player List'!$E$304,I44='Player List'!$E$305),AND(I42='Player List'!$F$303,I43='Player List'!$F$304,I44='Player List'!$F$305)),"","Error"),"")</f>
        <v/>
      </c>
      <c r="I37" s="83" t="str">
        <f t="array" aca="1" ref="I37" ca="1">IF(AND(COUNTIF(G9:G15,"Please enter replacement player")=0,COUNT(F19:F35)=16,MAX(COUNTIF(I19:I33,I19:I33))&gt;'Player List'!$C$300),"Error","")</f>
        <v/>
      </c>
      <c r="J37" s="83" t="str">
        <f>IF(ISERROR(J$36),"Error",IF(J$36&gt;J$38,"Error",""))</f>
        <v/>
      </c>
    </row>
    <row r="38" spans="1:12" s="55" customFormat="1" ht="15.75" x14ac:dyDescent="0.25">
      <c r="A38" s="84"/>
      <c r="B38" s="84" t="s">
        <v>27</v>
      </c>
      <c r="C38" s="84"/>
      <c r="D38" s="84"/>
      <c r="E38" s="81">
        <f>'Player List'!$C$299</f>
        <v>65</v>
      </c>
      <c r="F38" s="84"/>
      <c r="G38" s="84" t="s">
        <v>27</v>
      </c>
      <c r="H38" s="84"/>
      <c r="I38" s="84"/>
      <c r="J38" s="81">
        <f>E38</f>
        <v>65</v>
      </c>
    </row>
    <row r="39" spans="1:12" s="55" customFormat="1" ht="15.75" x14ac:dyDescent="0.25">
      <c r="A39" s="84"/>
      <c r="B39" s="84" t="s">
        <v>28</v>
      </c>
      <c r="C39" s="84"/>
      <c r="D39" s="84"/>
      <c r="E39" s="81">
        <f ca="1">E38-E36</f>
        <v>65</v>
      </c>
      <c r="F39" s="84"/>
      <c r="G39" s="84" t="s">
        <v>28</v>
      </c>
      <c r="H39" s="84"/>
      <c r="I39" s="84"/>
      <c r="J39" s="81">
        <f>J38-J36</f>
        <v>65</v>
      </c>
    </row>
    <row r="40" spans="1:12" s="55" customFormat="1" ht="15.75" x14ac:dyDescent="0.25">
      <c r="A40" s="84"/>
      <c r="B40" s="84"/>
      <c r="C40" s="84"/>
      <c r="D40" s="84"/>
      <c r="E40" s="84"/>
      <c r="F40" s="84"/>
      <c r="G40" s="84"/>
      <c r="H40" s="84"/>
      <c r="I40" s="84"/>
      <c r="J40" s="84"/>
    </row>
    <row r="41" spans="1:12" s="55" customFormat="1" ht="15.75" x14ac:dyDescent="0.25">
      <c r="A41" s="84"/>
      <c r="B41" s="84" t="s">
        <v>29</v>
      </c>
      <c r="C41" s="84" t="s">
        <v>30</v>
      </c>
      <c r="D41" s="84">
        <f ca="1">COUNTIF(C$19:C$33,C41)</f>
        <v>0</v>
      </c>
      <c r="E41" s="84"/>
      <c r="F41" s="84"/>
      <c r="G41" s="84" t="s">
        <v>29</v>
      </c>
      <c r="H41" s="84" t="s">
        <v>30</v>
      </c>
      <c r="I41" s="84">
        <f>COUNTIF(H$19:H$33,H41)</f>
        <v>0</v>
      </c>
      <c r="J41" s="84"/>
    </row>
    <row r="42" spans="1:12" s="55" customFormat="1" ht="15.75" x14ac:dyDescent="0.25">
      <c r="A42" s="84"/>
      <c r="B42" s="84" t="s">
        <v>31</v>
      </c>
      <c r="C42" s="84" t="s">
        <v>32</v>
      </c>
      <c r="D42" s="84">
        <f ca="1">COUNTIF(C$19:C$33,C42)</f>
        <v>0</v>
      </c>
      <c r="E42" s="84"/>
      <c r="F42" s="84"/>
      <c r="G42" s="84" t="s">
        <v>31</v>
      </c>
      <c r="H42" s="84" t="s">
        <v>32</v>
      </c>
      <c r="I42" s="84">
        <f>COUNTIF(H$19:H$33,H42)</f>
        <v>0</v>
      </c>
      <c r="J42" s="84"/>
    </row>
    <row r="43" spans="1:12" s="55" customFormat="1" ht="15.75" x14ac:dyDescent="0.25">
      <c r="A43" s="84"/>
      <c r="B43" s="84" t="s">
        <v>33</v>
      </c>
      <c r="C43" s="84" t="s">
        <v>34</v>
      </c>
      <c r="D43" s="84">
        <f ca="1">COUNTIF(C$19:C$33,C43)</f>
        <v>0</v>
      </c>
      <c r="E43" s="84"/>
      <c r="F43" s="84"/>
      <c r="G43" s="84" t="s">
        <v>33</v>
      </c>
      <c r="H43" s="84" t="s">
        <v>34</v>
      </c>
      <c r="I43" s="84">
        <f>COUNTIF(H$19:H$33,H43)</f>
        <v>0</v>
      </c>
      <c r="J43" s="84"/>
    </row>
    <row r="44" spans="1:12" s="55" customFormat="1" ht="15.75" x14ac:dyDescent="0.25">
      <c r="A44" s="84"/>
      <c r="B44" s="84" t="s">
        <v>35</v>
      </c>
      <c r="C44" s="84" t="s">
        <v>36</v>
      </c>
      <c r="D44" s="84">
        <f ca="1">COUNTIF(C$19:C$33,C44)</f>
        <v>0</v>
      </c>
      <c r="E44" s="84"/>
      <c r="F44" s="84"/>
      <c r="G44" s="84" t="s">
        <v>35</v>
      </c>
      <c r="H44" s="84" t="s">
        <v>36</v>
      </c>
      <c r="I44" s="84">
        <f>COUNTIF(H$19:H$33,H44)</f>
        <v>0</v>
      </c>
      <c r="J44" s="84"/>
    </row>
    <row r="45" spans="1:12" s="55" customFormat="1" ht="15.75" x14ac:dyDescent="0.25">
      <c r="A45" s="84"/>
      <c r="B45" s="84"/>
      <c r="C45" s="84"/>
      <c r="D45" s="84"/>
      <c r="E45" s="84"/>
      <c r="F45" s="84"/>
      <c r="G45" s="84"/>
      <c r="H45" s="84"/>
      <c r="I45" s="84"/>
      <c r="J45" s="84"/>
    </row>
    <row r="46" spans="1:12" ht="15.75" x14ac:dyDescent="0.25">
      <c r="A46" s="105" t="s">
        <v>37</v>
      </c>
      <c r="B46" s="106"/>
      <c r="C46" s="106"/>
      <c r="D46" s="106"/>
      <c r="E46" s="106"/>
      <c r="F46" s="106"/>
      <c r="G46" s="106"/>
      <c r="H46" s="106"/>
      <c r="I46" s="106"/>
      <c r="J46" s="107"/>
    </row>
    <row r="47" spans="1:12" customFormat="1" ht="77.25" customHeight="1" x14ac:dyDescent="0.2">
      <c r="A47" s="108" t="s">
        <v>612</v>
      </c>
      <c r="B47" s="109"/>
      <c r="C47" s="109"/>
      <c r="D47" s="109"/>
      <c r="E47" s="109"/>
      <c r="F47" s="109"/>
      <c r="G47" s="109"/>
      <c r="H47" s="109"/>
      <c r="I47" s="109"/>
      <c r="J47" s="110"/>
      <c r="K47" s="49"/>
      <c r="L47" s="49"/>
    </row>
    <row r="48" spans="1:12" customFormat="1" ht="102" customHeight="1" x14ac:dyDescent="0.2">
      <c r="A48" s="111" t="s">
        <v>611</v>
      </c>
      <c r="B48" s="112"/>
      <c r="C48" s="112"/>
      <c r="D48" s="112"/>
      <c r="E48" s="112"/>
      <c r="F48" s="112"/>
      <c r="G48" s="112"/>
      <c r="H48" s="112"/>
      <c r="I48" s="112"/>
      <c r="J48" s="113"/>
      <c r="K48" s="49"/>
      <c r="L48" s="49"/>
    </row>
  </sheetData>
  <sheetProtection sheet="1" objects="1" scenarios="1"/>
  <mergeCells count="21">
    <mergeCell ref="A46:J46"/>
    <mergeCell ref="A47:J47"/>
    <mergeCell ref="A48:J48"/>
    <mergeCell ref="A14:E14"/>
    <mergeCell ref="F14:J14"/>
    <mergeCell ref="A17:E17"/>
    <mergeCell ref="F17:J17"/>
    <mergeCell ref="A34:E34"/>
    <mergeCell ref="F34:J34"/>
    <mergeCell ref="A13:J13"/>
    <mergeCell ref="A1:J1"/>
    <mergeCell ref="A2:F2"/>
    <mergeCell ref="G2:J2"/>
    <mergeCell ref="A3:J3"/>
    <mergeCell ref="A4:B4"/>
    <mergeCell ref="C4:J4"/>
    <mergeCell ref="A5:B5"/>
    <mergeCell ref="C5:J5"/>
    <mergeCell ref="A6:J6"/>
    <mergeCell ref="A7:E7"/>
    <mergeCell ref="F7:J7"/>
  </mergeCells>
  <conditionalFormatting sqref="A34 F34">
    <cfRule type="expression" dxfId="12" priority="1" stopIfTrue="1">
      <formula>ISNUMBER(FIND("*",$B34))</formula>
    </cfRule>
  </conditionalFormatting>
  <conditionalFormatting sqref="E35 A19:E33">
    <cfRule type="expression" dxfId="11" priority="2" stopIfTrue="1">
      <formula>$A$32&amp;$B$32&amp;$C$32&amp;$D$32&amp;$E$32&gt;="Error"</formula>
    </cfRule>
    <cfRule type="expression" dxfId="10" priority="3" stopIfTrue="1">
      <formula>ISNUMBER(FIND("*",$B19))</formula>
    </cfRule>
  </conditionalFormatting>
  <conditionalFormatting sqref="A35:D35">
    <cfRule type="expression" dxfId="9" priority="4" stopIfTrue="1">
      <formula>IF(ISNUMBER($B35),IF(ISNA(MATCH($A$31,$A$15:$A$29,0)),),)</formula>
    </cfRule>
    <cfRule type="expression" dxfId="8" priority="5" stopIfTrue="1">
      <formula>ISNUMBER(FIND("*",$B35))</formula>
    </cfRule>
  </conditionalFormatting>
  <conditionalFormatting sqref="F19:J33 F35:J35">
    <cfRule type="expression" dxfId="7" priority="6" stopIfTrue="1">
      <formula>AND(COUNTIF($F$19:$F$35,"&gt;0")&lt;16,$F19&gt;0)</formula>
    </cfRule>
    <cfRule type="expression" dxfId="6" priority="7" stopIfTrue="1">
      <formula>$L$7&gt;""</formula>
    </cfRule>
    <cfRule type="expression" dxfId="5" priority="8" stopIfTrue="1">
      <formula>ISNUMBER(FIND("*",$G19))</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Y305"/>
  <sheetViews>
    <sheetView view="pageBreakPreview" zoomScaleNormal="100" zoomScaleSheetLayoutView="100" workbookViewId="0">
      <selection sqref="A1:A2"/>
    </sheetView>
  </sheetViews>
  <sheetFormatPr defaultRowHeight="11.25" x14ac:dyDescent="0.2"/>
  <cols>
    <col min="1" max="1" width="6.33203125" style="42" customWidth="1"/>
    <col min="2" max="2" width="18.1640625" style="2" customWidth="1"/>
    <col min="3" max="3" width="4.1640625" style="43" customWidth="1"/>
    <col min="4" max="4" width="5.5" style="2" bestFit="1" customWidth="1"/>
    <col min="5" max="5" width="6" style="44" customWidth="1"/>
    <col min="6" max="6" width="5" style="2" bestFit="1" customWidth="1"/>
    <col min="7" max="7" width="5.6640625" style="2" customWidth="1"/>
    <col min="8" max="8" width="1.83203125" style="2" customWidth="1"/>
    <col min="9" max="9" width="6.33203125" style="42" customWidth="1"/>
    <col min="10" max="10" width="18.1640625" style="2" customWidth="1"/>
    <col min="11" max="11" width="4.1640625" style="43" customWidth="1"/>
    <col min="12" max="12" width="5.6640625" style="2" customWidth="1"/>
    <col min="13" max="13" width="6" style="44" customWidth="1"/>
    <col min="14" max="14" width="5" style="45" customWidth="1"/>
    <col min="15" max="15" width="5.6640625" style="45" customWidth="1"/>
    <col min="16" max="16" width="1.83203125" style="2" customWidth="1"/>
    <col min="17" max="17" width="6.33203125" style="42" customWidth="1"/>
    <col min="18" max="18" width="18.1640625" style="2" customWidth="1"/>
    <col min="19" max="19" width="4.1640625" style="43" customWidth="1"/>
    <col min="20" max="20" width="5.6640625" style="2" customWidth="1"/>
    <col min="21" max="21" width="6" style="44" customWidth="1"/>
    <col min="22" max="22" width="5" style="2" customWidth="1"/>
    <col min="23" max="23" width="5.6640625" style="2" customWidth="1"/>
    <col min="24" max="16384" width="9.33203125" style="2"/>
  </cols>
  <sheetData>
    <row r="1" spans="1:25" ht="12" customHeight="1" thickTop="1" x14ac:dyDescent="0.2">
      <c r="A1" s="119" t="s">
        <v>0</v>
      </c>
      <c r="B1" s="121" t="s">
        <v>1</v>
      </c>
      <c r="C1" s="121" t="s">
        <v>2</v>
      </c>
      <c r="D1" s="121" t="s">
        <v>3</v>
      </c>
      <c r="E1" s="123" t="s">
        <v>4</v>
      </c>
      <c r="F1" s="117" t="s">
        <v>5</v>
      </c>
      <c r="G1" s="118"/>
      <c r="H1" s="1"/>
      <c r="I1" s="126" t="s">
        <v>0</v>
      </c>
      <c r="J1" s="121" t="s">
        <v>1</v>
      </c>
      <c r="K1" s="121" t="s">
        <v>2</v>
      </c>
      <c r="L1" s="121" t="s">
        <v>3</v>
      </c>
      <c r="M1" s="123" t="s">
        <v>4</v>
      </c>
      <c r="N1" s="117" t="s">
        <v>5</v>
      </c>
      <c r="O1" s="118"/>
      <c r="P1" s="1"/>
      <c r="Q1" s="126" t="s">
        <v>0</v>
      </c>
      <c r="R1" s="121" t="s">
        <v>1</v>
      </c>
      <c r="S1" s="121" t="s">
        <v>2</v>
      </c>
      <c r="T1" s="121" t="s">
        <v>3</v>
      </c>
      <c r="U1" s="123" t="s">
        <v>4</v>
      </c>
      <c r="V1" s="117" t="s">
        <v>5</v>
      </c>
      <c r="W1" s="125"/>
    </row>
    <row r="2" spans="1:25" s="7" customFormat="1" x14ac:dyDescent="0.2">
      <c r="A2" s="120"/>
      <c r="B2" s="122"/>
      <c r="C2" s="122"/>
      <c r="D2" s="122"/>
      <c r="E2" s="124"/>
      <c r="F2" s="3" t="s">
        <v>6</v>
      </c>
      <c r="G2" s="4" t="s">
        <v>7</v>
      </c>
      <c r="H2" s="5"/>
      <c r="I2" s="127"/>
      <c r="J2" s="122"/>
      <c r="K2" s="122"/>
      <c r="L2" s="122"/>
      <c r="M2" s="124"/>
      <c r="N2" s="3" t="s">
        <v>6</v>
      </c>
      <c r="O2" s="4" t="s">
        <v>7</v>
      </c>
      <c r="P2" s="5"/>
      <c r="Q2" s="127"/>
      <c r="R2" s="122"/>
      <c r="S2" s="122"/>
      <c r="T2" s="122"/>
      <c r="U2" s="124"/>
      <c r="V2" s="3" t="s">
        <v>6</v>
      </c>
      <c r="W2" s="6" t="s">
        <v>7</v>
      </c>
      <c r="Y2" s="8"/>
    </row>
    <row r="3" spans="1:25" x14ac:dyDescent="0.2">
      <c r="A3" s="9">
        <v>1059</v>
      </c>
      <c r="B3" s="10" t="s">
        <v>38</v>
      </c>
      <c r="C3" s="11" t="s">
        <v>30</v>
      </c>
      <c r="D3" s="10" t="s">
        <v>39</v>
      </c>
      <c r="E3" s="12">
        <v>4</v>
      </c>
      <c r="F3" s="13">
        <v>0</v>
      </c>
      <c r="G3" s="14">
        <v>61</v>
      </c>
      <c r="H3" s="15"/>
      <c r="I3" s="10">
        <v>2268</v>
      </c>
      <c r="J3" s="10" t="s">
        <v>321</v>
      </c>
      <c r="K3" s="11" t="s">
        <v>32</v>
      </c>
      <c r="L3" s="10" t="s">
        <v>53</v>
      </c>
      <c r="M3" s="12">
        <v>3.7</v>
      </c>
      <c r="N3" s="13">
        <v>0</v>
      </c>
      <c r="O3" s="14">
        <v>84</v>
      </c>
      <c r="P3" s="15"/>
      <c r="Q3" s="10">
        <v>2216</v>
      </c>
      <c r="R3" s="10" t="s">
        <v>313</v>
      </c>
      <c r="S3" s="10" t="s">
        <v>32</v>
      </c>
      <c r="T3" s="10" t="s">
        <v>71</v>
      </c>
      <c r="U3" s="16">
        <v>2.6</v>
      </c>
      <c r="V3" s="17">
        <v>0</v>
      </c>
      <c r="W3" s="18">
        <v>7</v>
      </c>
    </row>
    <row r="4" spans="1:25" x14ac:dyDescent="0.2">
      <c r="A4" s="9">
        <v>1001</v>
      </c>
      <c r="B4" s="10" t="s">
        <v>44</v>
      </c>
      <c r="C4" s="11" t="s">
        <v>30</v>
      </c>
      <c r="D4" s="10" t="s">
        <v>45</v>
      </c>
      <c r="E4" s="12">
        <v>3.8</v>
      </c>
      <c r="F4" s="13">
        <v>1</v>
      </c>
      <c r="G4" s="14">
        <v>127</v>
      </c>
      <c r="H4" s="15"/>
      <c r="I4" s="19">
        <v>2292</v>
      </c>
      <c r="J4" s="19" t="s">
        <v>324</v>
      </c>
      <c r="K4" s="20" t="s">
        <v>32</v>
      </c>
      <c r="L4" s="19" t="s">
        <v>39</v>
      </c>
      <c r="M4" s="21">
        <v>3.7</v>
      </c>
      <c r="N4" s="22">
        <v>5</v>
      </c>
      <c r="O4" s="23">
        <v>38</v>
      </c>
      <c r="P4" s="15"/>
      <c r="Q4" s="10">
        <v>2237</v>
      </c>
      <c r="R4" s="10" t="s">
        <v>316</v>
      </c>
      <c r="S4" s="10" t="s">
        <v>32</v>
      </c>
      <c r="T4" s="10" t="s">
        <v>101</v>
      </c>
      <c r="U4" s="16">
        <v>2.6</v>
      </c>
      <c r="V4" s="17">
        <v>0</v>
      </c>
      <c r="W4" s="18">
        <v>14</v>
      </c>
    </row>
    <row r="5" spans="1:25" x14ac:dyDescent="0.2">
      <c r="A5" s="9">
        <v>1002</v>
      </c>
      <c r="B5" s="10" t="s">
        <v>49</v>
      </c>
      <c r="C5" s="11" t="s">
        <v>30</v>
      </c>
      <c r="D5" s="10" t="s">
        <v>50</v>
      </c>
      <c r="E5" s="12">
        <v>3.8</v>
      </c>
      <c r="F5" s="13">
        <v>0</v>
      </c>
      <c r="G5" s="14">
        <v>144</v>
      </c>
      <c r="H5" s="15"/>
      <c r="I5" s="19">
        <v>2012</v>
      </c>
      <c r="J5" s="19" t="s">
        <v>327</v>
      </c>
      <c r="K5" s="20" t="s">
        <v>32</v>
      </c>
      <c r="L5" s="19" t="s">
        <v>101</v>
      </c>
      <c r="M5" s="21">
        <v>3.6</v>
      </c>
      <c r="N5" s="22">
        <v>0</v>
      </c>
      <c r="O5" s="23">
        <v>100</v>
      </c>
      <c r="P5" s="15"/>
      <c r="Q5" s="10">
        <v>2238</v>
      </c>
      <c r="R5" s="10" t="s">
        <v>319</v>
      </c>
      <c r="S5" s="10" t="s">
        <v>32</v>
      </c>
      <c r="T5" s="10" t="s">
        <v>83</v>
      </c>
      <c r="U5" s="16">
        <v>2.6</v>
      </c>
      <c r="V5" s="17">
        <v>0</v>
      </c>
      <c r="W5" s="18">
        <v>18</v>
      </c>
    </row>
    <row r="6" spans="1:25" x14ac:dyDescent="0.2">
      <c r="A6" s="9">
        <v>1003</v>
      </c>
      <c r="B6" s="10" t="s">
        <v>52</v>
      </c>
      <c r="C6" s="11" t="s">
        <v>30</v>
      </c>
      <c r="D6" s="10" t="s">
        <v>53</v>
      </c>
      <c r="E6" s="12">
        <v>3.7</v>
      </c>
      <c r="F6" s="13">
        <v>1</v>
      </c>
      <c r="G6" s="14">
        <v>130</v>
      </c>
      <c r="H6" s="15"/>
      <c r="I6" s="19">
        <v>2097</v>
      </c>
      <c r="J6" s="19" t="s">
        <v>40</v>
      </c>
      <c r="K6" s="20" t="s">
        <v>32</v>
      </c>
      <c r="L6" s="19" t="s">
        <v>41</v>
      </c>
      <c r="M6" s="21">
        <v>3.6</v>
      </c>
      <c r="N6" s="22">
        <v>2</v>
      </c>
      <c r="O6" s="23">
        <v>109</v>
      </c>
      <c r="P6" s="15"/>
      <c r="Q6" s="10">
        <v>2266</v>
      </c>
      <c r="R6" s="10" t="s">
        <v>322</v>
      </c>
      <c r="S6" s="10" t="s">
        <v>32</v>
      </c>
      <c r="T6" s="10" t="s">
        <v>60</v>
      </c>
      <c r="U6" s="16">
        <v>2.6</v>
      </c>
      <c r="V6" s="17">
        <v>0</v>
      </c>
      <c r="W6" s="18">
        <v>87</v>
      </c>
    </row>
    <row r="7" spans="1:25" x14ac:dyDescent="0.2">
      <c r="A7" s="9">
        <v>1004</v>
      </c>
      <c r="B7" s="10" t="s">
        <v>57</v>
      </c>
      <c r="C7" s="11" t="s">
        <v>30</v>
      </c>
      <c r="D7" s="10" t="s">
        <v>58</v>
      </c>
      <c r="E7" s="12">
        <v>3.6</v>
      </c>
      <c r="F7" s="13">
        <v>1</v>
      </c>
      <c r="G7" s="14">
        <v>131</v>
      </c>
      <c r="H7" s="15"/>
      <c r="I7" s="19">
        <v>2144</v>
      </c>
      <c r="J7" s="19" t="s">
        <v>46</v>
      </c>
      <c r="K7" s="20" t="s">
        <v>32</v>
      </c>
      <c r="L7" s="19" t="s">
        <v>47</v>
      </c>
      <c r="M7" s="21">
        <v>3.5</v>
      </c>
      <c r="N7" s="22">
        <v>0</v>
      </c>
      <c r="O7" s="23">
        <v>79</v>
      </c>
      <c r="P7" s="15"/>
      <c r="Q7" s="10">
        <v>2284</v>
      </c>
      <c r="R7" s="10" t="s">
        <v>325</v>
      </c>
      <c r="S7" s="10" t="s">
        <v>32</v>
      </c>
      <c r="T7" s="10" t="s">
        <v>48</v>
      </c>
      <c r="U7" s="16">
        <v>2.6</v>
      </c>
      <c r="V7" s="17">
        <v>-1</v>
      </c>
      <c r="W7" s="18">
        <v>71</v>
      </c>
    </row>
    <row r="8" spans="1:25" x14ac:dyDescent="0.2">
      <c r="A8" s="9">
        <v>1014</v>
      </c>
      <c r="B8" s="10" t="s">
        <v>63</v>
      </c>
      <c r="C8" s="11" t="s">
        <v>30</v>
      </c>
      <c r="D8" s="10" t="s">
        <v>64</v>
      </c>
      <c r="E8" s="12">
        <v>3.6</v>
      </c>
      <c r="F8" s="13">
        <v>9</v>
      </c>
      <c r="G8" s="14">
        <v>122</v>
      </c>
      <c r="H8" s="15"/>
      <c r="I8" s="19">
        <v>2295</v>
      </c>
      <c r="J8" s="19" t="s">
        <v>628</v>
      </c>
      <c r="K8" s="20" t="s">
        <v>32</v>
      </c>
      <c r="L8" s="19" t="s">
        <v>39</v>
      </c>
      <c r="M8" s="21">
        <v>3.5</v>
      </c>
      <c r="N8" s="22">
        <v>0</v>
      </c>
      <c r="O8" s="23">
        <v>0</v>
      </c>
      <c r="P8" s="15"/>
      <c r="Q8" s="10">
        <v>2289</v>
      </c>
      <c r="R8" s="10" t="s">
        <v>661</v>
      </c>
      <c r="S8" s="10" t="s">
        <v>32</v>
      </c>
      <c r="T8" s="10" t="s">
        <v>71</v>
      </c>
      <c r="U8" s="16">
        <v>2.6</v>
      </c>
      <c r="V8" s="17">
        <v>0</v>
      </c>
      <c r="W8" s="18">
        <v>5</v>
      </c>
    </row>
    <row r="9" spans="1:25" x14ac:dyDescent="0.2">
      <c r="A9" s="9">
        <v>1076</v>
      </c>
      <c r="B9" s="10" t="s">
        <v>68</v>
      </c>
      <c r="C9" s="11" t="s">
        <v>30</v>
      </c>
      <c r="D9" s="10" t="s">
        <v>50</v>
      </c>
      <c r="E9" s="12">
        <v>3.5</v>
      </c>
      <c r="F9" s="13">
        <v>0</v>
      </c>
      <c r="G9" s="14">
        <v>29</v>
      </c>
      <c r="H9" s="15"/>
      <c r="I9" s="19">
        <v>2013</v>
      </c>
      <c r="J9" s="19" t="s">
        <v>54</v>
      </c>
      <c r="K9" s="20" t="s">
        <v>32</v>
      </c>
      <c r="L9" s="19" t="s">
        <v>50</v>
      </c>
      <c r="M9" s="21">
        <v>3.4</v>
      </c>
      <c r="N9" s="22">
        <v>0</v>
      </c>
      <c r="O9" s="23">
        <v>0</v>
      </c>
      <c r="P9" s="15"/>
      <c r="Q9" s="10">
        <v>2290</v>
      </c>
      <c r="R9" s="10" t="s">
        <v>42</v>
      </c>
      <c r="S9" s="10" t="s">
        <v>32</v>
      </c>
      <c r="T9" s="10" t="s">
        <v>43</v>
      </c>
      <c r="U9" s="16">
        <v>2.6</v>
      </c>
      <c r="V9" s="17">
        <v>0</v>
      </c>
      <c r="W9" s="18">
        <v>24</v>
      </c>
    </row>
    <row r="10" spans="1:25" x14ac:dyDescent="0.2">
      <c r="A10" s="9">
        <v>1006</v>
      </c>
      <c r="B10" s="10" t="s">
        <v>72</v>
      </c>
      <c r="C10" s="11" t="s">
        <v>30</v>
      </c>
      <c r="D10" s="10" t="s">
        <v>53</v>
      </c>
      <c r="E10" s="12">
        <v>3.4</v>
      </c>
      <c r="F10" s="13">
        <v>0</v>
      </c>
      <c r="G10" s="14">
        <v>0</v>
      </c>
      <c r="H10" s="15"/>
      <c r="I10" s="19">
        <v>2036</v>
      </c>
      <c r="J10" s="19" t="s">
        <v>59</v>
      </c>
      <c r="K10" s="20" t="s">
        <v>32</v>
      </c>
      <c r="L10" s="19" t="s">
        <v>60</v>
      </c>
      <c r="M10" s="21">
        <v>3.4</v>
      </c>
      <c r="N10" s="22">
        <v>0</v>
      </c>
      <c r="O10" s="23">
        <v>55</v>
      </c>
      <c r="P10" s="15"/>
      <c r="Q10" s="10">
        <v>2300</v>
      </c>
      <c r="R10" s="10" t="s">
        <v>620</v>
      </c>
      <c r="S10" s="10" t="s">
        <v>32</v>
      </c>
      <c r="T10" s="10" t="s">
        <v>56</v>
      </c>
      <c r="U10" s="16">
        <v>2.6</v>
      </c>
      <c r="V10" s="17">
        <v>7</v>
      </c>
      <c r="W10" s="18">
        <v>48</v>
      </c>
    </row>
    <row r="11" spans="1:25" x14ac:dyDescent="0.2">
      <c r="A11" s="9">
        <v>1011</v>
      </c>
      <c r="B11" s="10" t="s">
        <v>76</v>
      </c>
      <c r="C11" s="11" t="s">
        <v>30</v>
      </c>
      <c r="D11" s="10" t="s">
        <v>58</v>
      </c>
      <c r="E11" s="12">
        <v>3.4</v>
      </c>
      <c r="F11" s="13">
        <v>0</v>
      </c>
      <c r="G11" s="14">
        <v>14</v>
      </c>
      <c r="H11" s="15"/>
      <c r="I11" s="19">
        <v>2089</v>
      </c>
      <c r="J11" s="19" t="s">
        <v>65</v>
      </c>
      <c r="K11" s="20" t="s">
        <v>32</v>
      </c>
      <c r="L11" s="19" t="s">
        <v>41</v>
      </c>
      <c r="M11" s="21">
        <v>3.3</v>
      </c>
      <c r="N11" s="22">
        <v>2</v>
      </c>
      <c r="O11" s="23">
        <v>125</v>
      </c>
      <c r="P11" s="15"/>
      <c r="Q11" s="10">
        <v>2044</v>
      </c>
      <c r="R11" s="10" t="s">
        <v>606</v>
      </c>
      <c r="S11" s="10" t="s">
        <v>32</v>
      </c>
      <c r="T11" s="10" t="s">
        <v>48</v>
      </c>
      <c r="U11" s="16">
        <v>2.5</v>
      </c>
      <c r="V11" s="17">
        <v>0</v>
      </c>
      <c r="W11" s="18">
        <v>46</v>
      </c>
    </row>
    <row r="12" spans="1:25" x14ac:dyDescent="0.2">
      <c r="A12" s="9">
        <v>1066</v>
      </c>
      <c r="B12" s="10" t="s">
        <v>80</v>
      </c>
      <c r="C12" s="11" t="s">
        <v>30</v>
      </c>
      <c r="D12" s="10" t="s">
        <v>53</v>
      </c>
      <c r="E12" s="12">
        <v>3.4</v>
      </c>
      <c r="F12" s="13">
        <v>0</v>
      </c>
      <c r="G12" s="14">
        <v>32</v>
      </c>
      <c r="H12" s="15"/>
      <c r="I12" s="19">
        <v>2156</v>
      </c>
      <c r="J12" s="19" t="s">
        <v>69</v>
      </c>
      <c r="K12" s="20" t="s">
        <v>32</v>
      </c>
      <c r="L12" s="19" t="s">
        <v>64</v>
      </c>
      <c r="M12" s="21">
        <v>3.3</v>
      </c>
      <c r="N12" s="22">
        <v>2</v>
      </c>
      <c r="O12" s="23">
        <v>79</v>
      </c>
      <c r="P12" s="15"/>
      <c r="Q12" s="10">
        <v>2045</v>
      </c>
      <c r="R12" s="10" t="s">
        <v>51</v>
      </c>
      <c r="S12" s="10" t="s">
        <v>32</v>
      </c>
      <c r="T12" s="10" t="s">
        <v>47</v>
      </c>
      <c r="U12" s="16">
        <v>2.5</v>
      </c>
      <c r="V12" s="17">
        <v>0</v>
      </c>
      <c r="W12" s="18">
        <v>44</v>
      </c>
    </row>
    <row r="13" spans="1:25" x14ac:dyDescent="0.2">
      <c r="A13" s="9">
        <v>1071</v>
      </c>
      <c r="B13" s="10" t="s">
        <v>643</v>
      </c>
      <c r="C13" s="11" t="s">
        <v>30</v>
      </c>
      <c r="D13" s="10" t="s">
        <v>50</v>
      </c>
      <c r="E13" s="12">
        <v>3.4</v>
      </c>
      <c r="F13" s="13">
        <v>0</v>
      </c>
      <c r="G13" s="14">
        <v>0</v>
      </c>
      <c r="H13" s="15"/>
      <c r="I13" s="19">
        <v>2209</v>
      </c>
      <c r="J13" s="19" t="s">
        <v>73</v>
      </c>
      <c r="K13" s="20" t="s">
        <v>32</v>
      </c>
      <c r="L13" s="19" t="s">
        <v>58</v>
      </c>
      <c r="M13" s="21">
        <v>3.3</v>
      </c>
      <c r="N13" s="22">
        <v>0</v>
      </c>
      <c r="O13" s="23">
        <v>29</v>
      </c>
      <c r="P13" s="15"/>
      <c r="Q13" s="10">
        <v>2111</v>
      </c>
      <c r="R13" s="10" t="s">
        <v>55</v>
      </c>
      <c r="S13" s="10" t="s">
        <v>32</v>
      </c>
      <c r="T13" s="10" t="s">
        <v>56</v>
      </c>
      <c r="U13" s="16">
        <v>2.5</v>
      </c>
      <c r="V13" s="17">
        <v>7</v>
      </c>
      <c r="W13" s="18">
        <v>64</v>
      </c>
    </row>
    <row r="14" spans="1:25" x14ac:dyDescent="0.2">
      <c r="A14" s="9">
        <v>1007</v>
      </c>
      <c r="B14" s="10" t="s">
        <v>84</v>
      </c>
      <c r="C14" s="11" t="s">
        <v>30</v>
      </c>
      <c r="D14" s="10" t="s">
        <v>47</v>
      </c>
      <c r="E14" s="12">
        <v>3.3</v>
      </c>
      <c r="F14" s="13">
        <v>0</v>
      </c>
      <c r="G14" s="14">
        <v>60</v>
      </c>
      <c r="H14" s="15"/>
      <c r="I14" s="19">
        <v>2236</v>
      </c>
      <c r="J14" s="19" t="s">
        <v>77</v>
      </c>
      <c r="K14" s="20" t="s">
        <v>32</v>
      </c>
      <c r="L14" s="19" t="s">
        <v>43</v>
      </c>
      <c r="M14" s="21">
        <v>3.3</v>
      </c>
      <c r="N14" s="22">
        <v>4</v>
      </c>
      <c r="O14" s="23">
        <v>149</v>
      </c>
      <c r="P14" s="15"/>
      <c r="Q14" s="10">
        <v>2160</v>
      </c>
      <c r="R14" s="10" t="s">
        <v>61</v>
      </c>
      <c r="S14" s="10" t="s">
        <v>32</v>
      </c>
      <c r="T14" s="10" t="s">
        <v>62</v>
      </c>
      <c r="U14" s="16">
        <v>2.5</v>
      </c>
      <c r="V14" s="17">
        <v>0</v>
      </c>
      <c r="W14" s="18">
        <v>17</v>
      </c>
    </row>
    <row r="15" spans="1:25" x14ac:dyDescent="0.2">
      <c r="A15" s="9">
        <v>1008</v>
      </c>
      <c r="B15" s="10" t="s">
        <v>87</v>
      </c>
      <c r="C15" s="11" t="s">
        <v>30</v>
      </c>
      <c r="D15" s="10" t="s">
        <v>39</v>
      </c>
      <c r="E15" s="12">
        <v>3.2</v>
      </c>
      <c r="F15" s="13">
        <v>2</v>
      </c>
      <c r="G15" s="14">
        <v>48</v>
      </c>
      <c r="H15" s="15"/>
      <c r="I15" s="19">
        <v>2257</v>
      </c>
      <c r="J15" s="19" t="s">
        <v>662</v>
      </c>
      <c r="K15" s="20" t="s">
        <v>32</v>
      </c>
      <c r="L15" s="19" t="s">
        <v>58</v>
      </c>
      <c r="M15" s="21">
        <v>3.3</v>
      </c>
      <c r="N15" s="22">
        <v>0</v>
      </c>
      <c r="O15" s="23">
        <v>0</v>
      </c>
      <c r="P15" s="15"/>
      <c r="Q15" s="10">
        <v>2181</v>
      </c>
      <c r="R15" s="10" t="s">
        <v>66</v>
      </c>
      <c r="S15" s="10" t="s">
        <v>32</v>
      </c>
      <c r="T15" s="10" t="s">
        <v>67</v>
      </c>
      <c r="U15" s="16">
        <v>2.5</v>
      </c>
      <c r="V15" s="17">
        <v>0</v>
      </c>
      <c r="W15" s="18">
        <v>67</v>
      </c>
    </row>
    <row r="16" spans="1:25" x14ac:dyDescent="0.2">
      <c r="A16" s="9">
        <v>1039</v>
      </c>
      <c r="B16" s="10" t="s">
        <v>90</v>
      </c>
      <c r="C16" s="11" t="s">
        <v>30</v>
      </c>
      <c r="D16" s="10" t="s">
        <v>62</v>
      </c>
      <c r="E16" s="12">
        <v>3.2</v>
      </c>
      <c r="F16" s="13">
        <v>0</v>
      </c>
      <c r="G16" s="14">
        <v>98</v>
      </c>
      <c r="H16" s="15"/>
      <c r="I16" s="19">
        <v>2280</v>
      </c>
      <c r="J16" s="19" t="s">
        <v>82</v>
      </c>
      <c r="K16" s="20" t="s">
        <v>32</v>
      </c>
      <c r="L16" s="19" t="s">
        <v>43</v>
      </c>
      <c r="M16" s="21">
        <v>3.3</v>
      </c>
      <c r="N16" s="22">
        <v>1</v>
      </c>
      <c r="O16" s="23">
        <v>100</v>
      </c>
      <c r="P16" s="15"/>
      <c r="Q16" s="10">
        <v>2223</v>
      </c>
      <c r="R16" s="10" t="s">
        <v>70</v>
      </c>
      <c r="S16" s="10" t="s">
        <v>32</v>
      </c>
      <c r="T16" s="10" t="s">
        <v>71</v>
      </c>
      <c r="U16" s="16">
        <v>2.5</v>
      </c>
      <c r="V16" s="17">
        <v>0</v>
      </c>
      <c r="W16" s="18">
        <v>122</v>
      </c>
    </row>
    <row r="17" spans="1:23" x14ac:dyDescent="0.2">
      <c r="A17" s="9">
        <v>1065</v>
      </c>
      <c r="B17" s="10" t="s">
        <v>93</v>
      </c>
      <c r="C17" s="11" t="s">
        <v>30</v>
      </c>
      <c r="D17" s="10" t="s">
        <v>45</v>
      </c>
      <c r="E17" s="12">
        <v>3.2</v>
      </c>
      <c r="F17" s="13">
        <v>0</v>
      </c>
      <c r="G17" s="14">
        <v>26</v>
      </c>
      <c r="H17" s="15"/>
      <c r="I17" s="19">
        <v>2288</v>
      </c>
      <c r="J17" s="19" t="s">
        <v>85</v>
      </c>
      <c r="K17" s="20" t="s">
        <v>32</v>
      </c>
      <c r="L17" s="19" t="s">
        <v>67</v>
      </c>
      <c r="M17" s="21">
        <v>3.3</v>
      </c>
      <c r="N17" s="22">
        <v>0</v>
      </c>
      <c r="O17" s="23">
        <v>72</v>
      </c>
      <c r="P17" s="15"/>
      <c r="Q17" s="10">
        <v>2269</v>
      </c>
      <c r="R17" s="10" t="s">
        <v>74</v>
      </c>
      <c r="S17" s="10" t="s">
        <v>32</v>
      </c>
      <c r="T17" s="10" t="s">
        <v>75</v>
      </c>
      <c r="U17" s="16">
        <v>2.5</v>
      </c>
      <c r="V17" s="17">
        <v>0</v>
      </c>
      <c r="W17" s="18">
        <v>98</v>
      </c>
    </row>
    <row r="18" spans="1:23" x14ac:dyDescent="0.2">
      <c r="A18" s="9">
        <v>1067</v>
      </c>
      <c r="B18" s="10" t="s">
        <v>97</v>
      </c>
      <c r="C18" s="11" t="s">
        <v>30</v>
      </c>
      <c r="D18" s="10" t="s">
        <v>41</v>
      </c>
      <c r="E18" s="12">
        <v>3.2</v>
      </c>
      <c r="F18" s="13">
        <v>2</v>
      </c>
      <c r="G18" s="14">
        <v>59</v>
      </c>
      <c r="H18" s="15"/>
      <c r="I18" s="19">
        <v>2026</v>
      </c>
      <c r="J18" s="19" t="s">
        <v>88</v>
      </c>
      <c r="K18" s="20" t="s">
        <v>32</v>
      </c>
      <c r="L18" s="19" t="s">
        <v>64</v>
      </c>
      <c r="M18" s="21">
        <v>3.2</v>
      </c>
      <c r="N18" s="22">
        <v>0</v>
      </c>
      <c r="O18" s="23">
        <v>11</v>
      </c>
      <c r="P18" s="15"/>
      <c r="Q18" s="10">
        <v>2271</v>
      </c>
      <c r="R18" s="10" t="s">
        <v>78</v>
      </c>
      <c r="S18" s="10" t="s">
        <v>32</v>
      </c>
      <c r="T18" s="10" t="s">
        <v>79</v>
      </c>
      <c r="U18" s="16">
        <v>2.5</v>
      </c>
      <c r="V18" s="17">
        <v>0</v>
      </c>
      <c r="W18" s="18">
        <v>1</v>
      </c>
    </row>
    <row r="19" spans="1:23" x14ac:dyDescent="0.2">
      <c r="A19" s="9">
        <v>1012</v>
      </c>
      <c r="B19" s="10" t="s">
        <v>100</v>
      </c>
      <c r="C19" s="11" t="s">
        <v>30</v>
      </c>
      <c r="D19" s="10" t="s">
        <v>101</v>
      </c>
      <c r="E19" s="12">
        <v>3.1</v>
      </c>
      <c r="F19" s="13">
        <v>0</v>
      </c>
      <c r="G19" s="14">
        <v>51</v>
      </c>
      <c r="H19" s="15"/>
      <c r="I19" s="19">
        <v>2041</v>
      </c>
      <c r="J19" s="19" t="s">
        <v>91</v>
      </c>
      <c r="K19" s="20" t="s">
        <v>32</v>
      </c>
      <c r="L19" s="19" t="s">
        <v>62</v>
      </c>
      <c r="M19" s="21">
        <v>3.2</v>
      </c>
      <c r="N19" s="22">
        <v>0</v>
      </c>
      <c r="O19" s="23">
        <v>102</v>
      </c>
      <c r="P19" s="15"/>
      <c r="Q19" s="10">
        <v>2272</v>
      </c>
      <c r="R19" s="10" t="s">
        <v>81</v>
      </c>
      <c r="S19" s="10" t="s">
        <v>32</v>
      </c>
      <c r="T19" s="10" t="s">
        <v>79</v>
      </c>
      <c r="U19" s="16">
        <v>2.5</v>
      </c>
      <c r="V19" s="17">
        <v>0</v>
      </c>
      <c r="W19" s="18">
        <v>20</v>
      </c>
    </row>
    <row r="20" spans="1:23" x14ac:dyDescent="0.2">
      <c r="A20" s="9">
        <v>1046</v>
      </c>
      <c r="B20" s="10" t="s">
        <v>104</v>
      </c>
      <c r="C20" s="11" t="s">
        <v>30</v>
      </c>
      <c r="D20" s="10" t="s">
        <v>60</v>
      </c>
      <c r="E20" s="12">
        <v>3.1</v>
      </c>
      <c r="F20" s="13">
        <v>0</v>
      </c>
      <c r="G20" s="14">
        <v>96</v>
      </c>
      <c r="H20" s="15"/>
      <c r="I20" s="19">
        <v>2193</v>
      </c>
      <c r="J20" s="19" t="s">
        <v>94</v>
      </c>
      <c r="K20" s="20" t="s">
        <v>32</v>
      </c>
      <c r="L20" s="19" t="s">
        <v>75</v>
      </c>
      <c r="M20" s="21">
        <v>3.2</v>
      </c>
      <c r="N20" s="22">
        <v>0</v>
      </c>
      <c r="O20" s="23">
        <v>141</v>
      </c>
      <c r="P20" s="15"/>
      <c r="Q20" s="10">
        <v>2286</v>
      </c>
      <c r="R20" s="10" t="s">
        <v>629</v>
      </c>
      <c r="S20" s="10" t="s">
        <v>32</v>
      </c>
      <c r="T20" s="10" t="s">
        <v>83</v>
      </c>
      <c r="U20" s="16">
        <v>2.5</v>
      </c>
      <c r="V20" s="17">
        <v>0</v>
      </c>
      <c r="W20" s="18">
        <v>2</v>
      </c>
    </row>
    <row r="21" spans="1:23" x14ac:dyDescent="0.2">
      <c r="A21" s="9">
        <v>1013</v>
      </c>
      <c r="B21" s="10" t="s">
        <v>106</v>
      </c>
      <c r="C21" s="11" t="s">
        <v>30</v>
      </c>
      <c r="D21" s="10" t="s">
        <v>67</v>
      </c>
      <c r="E21" s="12">
        <v>3</v>
      </c>
      <c r="F21" s="13">
        <v>0</v>
      </c>
      <c r="G21" s="14">
        <v>11</v>
      </c>
      <c r="H21" s="15"/>
      <c r="I21" s="19">
        <v>2195</v>
      </c>
      <c r="J21" s="19" t="s">
        <v>98</v>
      </c>
      <c r="K21" s="20" t="s">
        <v>32</v>
      </c>
      <c r="L21" s="19" t="s">
        <v>53</v>
      </c>
      <c r="M21" s="21">
        <v>3.2</v>
      </c>
      <c r="N21" s="22">
        <v>0</v>
      </c>
      <c r="O21" s="23">
        <v>54</v>
      </c>
      <c r="P21" s="15"/>
      <c r="Q21" s="10">
        <v>2291</v>
      </c>
      <c r="R21" s="10" t="s">
        <v>86</v>
      </c>
      <c r="S21" s="10" t="s">
        <v>32</v>
      </c>
      <c r="T21" s="10" t="s">
        <v>47</v>
      </c>
      <c r="U21" s="16">
        <v>2.5</v>
      </c>
      <c r="V21" s="17">
        <v>0</v>
      </c>
      <c r="W21" s="18">
        <v>0</v>
      </c>
    </row>
    <row r="22" spans="1:23" x14ac:dyDescent="0.2">
      <c r="A22" s="9">
        <v>1072</v>
      </c>
      <c r="B22" s="10" t="s">
        <v>109</v>
      </c>
      <c r="C22" s="11" t="s">
        <v>30</v>
      </c>
      <c r="D22" s="10" t="s">
        <v>41</v>
      </c>
      <c r="E22" s="12">
        <v>3</v>
      </c>
      <c r="F22" s="13">
        <v>0</v>
      </c>
      <c r="G22" s="14">
        <v>57</v>
      </c>
      <c r="H22" s="15"/>
      <c r="I22" s="19">
        <v>2240</v>
      </c>
      <c r="J22" s="19" t="s">
        <v>102</v>
      </c>
      <c r="K22" s="20" t="s">
        <v>32</v>
      </c>
      <c r="L22" s="19" t="s">
        <v>39</v>
      </c>
      <c r="M22" s="21">
        <v>3.2</v>
      </c>
      <c r="N22" s="22">
        <v>0</v>
      </c>
      <c r="O22" s="23">
        <v>0</v>
      </c>
      <c r="P22" s="15"/>
      <c r="Q22" s="10">
        <v>2301</v>
      </c>
      <c r="R22" s="10" t="s">
        <v>621</v>
      </c>
      <c r="S22" s="10" t="s">
        <v>32</v>
      </c>
      <c r="T22" s="10" t="s">
        <v>96</v>
      </c>
      <c r="U22" s="16">
        <v>2.5</v>
      </c>
      <c r="V22" s="17">
        <v>1</v>
      </c>
      <c r="W22" s="18">
        <v>14</v>
      </c>
    </row>
    <row r="23" spans="1:23" x14ac:dyDescent="0.2">
      <c r="A23" s="9">
        <v>1021</v>
      </c>
      <c r="B23" s="10" t="s">
        <v>112</v>
      </c>
      <c r="C23" s="11" t="s">
        <v>30</v>
      </c>
      <c r="D23" s="10" t="s">
        <v>48</v>
      </c>
      <c r="E23" s="12">
        <v>2.9</v>
      </c>
      <c r="F23" s="13">
        <v>0</v>
      </c>
      <c r="G23" s="14">
        <v>43</v>
      </c>
      <c r="H23" s="15"/>
      <c r="I23" s="19">
        <v>2244</v>
      </c>
      <c r="J23" s="19" t="s">
        <v>105</v>
      </c>
      <c r="K23" s="20" t="s">
        <v>32</v>
      </c>
      <c r="L23" s="19" t="s">
        <v>58</v>
      </c>
      <c r="M23" s="21">
        <v>3.2</v>
      </c>
      <c r="N23" s="22">
        <v>1</v>
      </c>
      <c r="O23" s="23">
        <v>151</v>
      </c>
      <c r="P23" s="15"/>
      <c r="Q23" s="10">
        <v>2304</v>
      </c>
      <c r="R23" s="10" t="s">
        <v>644</v>
      </c>
      <c r="S23" s="10" t="s">
        <v>32</v>
      </c>
      <c r="T23" s="10" t="s">
        <v>56</v>
      </c>
      <c r="U23" s="16">
        <v>2.5</v>
      </c>
      <c r="V23" s="17">
        <v>17</v>
      </c>
      <c r="W23" s="18">
        <v>57</v>
      </c>
    </row>
    <row r="24" spans="1:23" x14ac:dyDescent="0.2">
      <c r="A24" s="9">
        <v>1027</v>
      </c>
      <c r="B24" s="10" t="s">
        <v>115</v>
      </c>
      <c r="C24" s="11" t="s">
        <v>30</v>
      </c>
      <c r="D24" s="10" t="s">
        <v>43</v>
      </c>
      <c r="E24" s="12">
        <v>2.9</v>
      </c>
      <c r="F24" s="13">
        <v>0</v>
      </c>
      <c r="G24" s="14">
        <v>99</v>
      </c>
      <c r="H24" s="15"/>
      <c r="I24" s="19">
        <v>2296</v>
      </c>
      <c r="J24" s="19" t="s">
        <v>107</v>
      </c>
      <c r="K24" s="20" t="s">
        <v>32</v>
      </c>
      <c r="L24" s="19" t="s">
        <v>41</v>
      </c>
      <c r="M24" s="21">
        <v>3.2</v>
      </c>
      <c r="N24" s="22">
        <v>2</v>
      </c>
      <c r="O24" s="23">
        <v>124</v>
      </c>
      <c r="P24" s="15"/>
      <c r="Q24" s="10">
        <v>2050</v>
      </c>
      <c r="R24" s="10" t="s">
        <v>89</v>
      </c>
      <c r="S24" s="10" t="s">
        <v>32</v>
      </c>
      <c r="T24" s="10" t="s">
        <v>67</v>
      </c>
      <c r="U24" s="16">
        <v>2.4</v>
      </c>
      <c r="V24" s="17">
        <v>0</v>
      </c>
      <c r="W24" s="18">
        <v>45</v>
      </c>
    </row>
    <row r="25" spans="1:23" x14ac:dyDescent="0.2">
      <c r="A25" s="9">
        <v>1028</v>
      </c>
      <c r="B25" s="10" t="s">
        <v>118</v>
      </c>
      <c r="C25" s="11" t="s">
        <v>30</v>
      </c>
      <c r="D25" s="10" t="s">
        <v>60</v>
      </c>
      <c r="E25" s="12">
        <v>2.9</v>
      </c>
      <c r="F25" s="13">
        <v>0</v>
      </c>
      <c r="G25" s="14">
        <v>0</v>
      </c>
      <c r="H25" s="15"/>
      <c r="I25" s="19">
        <v>2021</v>
      </c>
      <c r="J25" s="19" t="s">
        <v>110</v>
      </c>
      <c r="K25" s="20" t="s">
        <v>32</v>
      </c>
      <c r="L25" s="19" t="s">
        <v>41</v>
      </c>
      <c r="M25" s="21">
        <v>3.1</v>
      </c>
      <c r="N25" s="22">
        <v>0</v>
      </c>
      <c r="O25" s="23">
        <v>100</v>
      </c>
      <c r="P25" s="15"/>
      <c r="Q25" s="10">
        <v>2052</v>
      </c>
      <c r="R25" s="10" t="s">
        <v>92</v>
      </c>
      <c r="S25" s="10" t="s">
        <v>32</v>
      </c>
      <c r="T25" s="10" t="s">
        <v>48</v>
      </c>
      <c r="U25" s="16">
        <v>2.4</v>
      </c>
      <c r="V25" s="17">
        <v>0</v>
      </c>
      <c r="W25" s="18">
        <v>12</v>
      </c>
    </row>
    <row r="26" spans="1:23" x14ac:dyDescent="0.2">
      <c r="A26" s="9">
        <v>1081</v>
      </c>
      <c r="B26" s="10" t="s">
        <v>120</v>
      </c>
      <c r="C26" s="11" t="s">
        <v>30</v>
      </c>
      <c r="D26" s="10" t="s">
        <v>39</v>
      </c>
      <c r="E26" s="12">
        <v>2.9</v>
      </c>
      <c r="F26" s="13">
        <v>0</v>
      </c>
      <c r="G26" s="14">
        <v>0</v>
      </c>
      <c r="H26" s="15"/>
      <c r="I26" s="19">
        <v>2028</v>
      </c>
      <c r="J26" s="19" t="s">
        <v>113</v>
      </c>
      <c r="K26" s="20" t="s">
        <v>32</v>
      </c>
      <c r="L26" s="19" t="s">
        <v>83</v>
      </c>
      <c r="M26" s="21">
        <v>3.1</v>
      </c>
      <c r="N26" s="22">
        <v>0</v>
      </c>
      <c r="O26" s="23">
        <v>65</v>
      </c>
      <c r="P26" s="15"/>
      <c r="Q26" s="10">
        <v>2054</v>
      </c>
      <c r="R26" s="10" t="s">
        <v>95</v>
      </c>
      <c r="S26" s="10" t="s">
        <v>32</v>
      </c>
      <c r="T26" s="10" t="s">
        <v>96</v>
      </c>
      <c r="U26" s="16">
        <v>2.4</v>
      </c>
      <c r="V26" s="17">
        <v>1</v>
      </c>
      <c r="W26" s="18">
        <v>63</v>
      </c>
    </row>
    <row r="27" spans="1:23" x14ac:dyDescent="0.2">
      <c r="A27" s="9">
        <v>1023</v>
      </c>
      <c r="B27" s="10" t="s">
        <v>123</v>
      </c>
      <c r="C27" s="11" t="s">
        <v>30</v>
      </c>
      <c r="D27" s="10" t="s">
        <v>75</v>
      </c>
      <c r="E27" s="12">
        <v>2.8</v>
      </c>
      <c r="F27" s="13">
        <v>0</v>
      </c>
      <c r="G27" s="14">
        <v>1</v>
      </c>
      <c r="H27" s="15"/>
      <c r="I27" s="19">
        <v>2049</v>
      </c>
      <c r="J27" s="19" t="s">
        <v>116</v>
      </c>
      <c r="K27" s="20" t="s">
        <v>32</v>
      </c>
      <c r="L27" s="19" t="s">
        <v>83</v>
      </c>
      <c r="M27" s="21">
        <v>3.1</v>
      </c>
      <c r="N27" s="22">
        <v>0</v>
      </c>
      <c r="O27" s="23">
        <v>53</v>
      </c>
      <c r="P27" s="15"/>
      <c r="Q27" s="10">
        <v>2056</v>
      </c>
      <c r="R27" s="10" t="s">
        <v>99</v>
      </c>
      <c r="S27" s="10" t="s">
        <v>32</v>
      </c>
      <c r="T27" s="10" t="s">
        <v>48</v>
      </c>
      <c r="U27" s="16">
        <v>2.4</v>
      </c>
      <c r="V27" s="17">
        <v>0</v>
      </c>
      <c r="W27" s="18">
        <v>0</v>
      </c>
    </row>
    <row r="28" spans="1:23" x14ac:dyDescent="0.2">
      <c r="A28" s="9">
        <v>1005</v>
      </c>
      <c r="B28" s="10" t="s">
        <v>126</v>
      </c>
      <c r="C28" s="11" t="s">
        <v>30</v>
      </c>
      <c r="D28" s="10" t="s">
        <v>96</v>
      </c>
      <c r="E28" s="12">
        <v>2.7</v>
      </c>
      <c r="F28" s="13">
        <v>1</v>
      </c>
      <c r="G28" s="14">
        <v>49</v>
      </c>
      <c r="H28" s="15"/>
      <c r="I28" s="19">
        <v>2058</v>
      </c>
      <c r="J28" s="19" t="s">
        <v>119</v>
      </c>
      <c r="K28" s="20" t="s">
        <v>32</v>
      </c>
      <c r="L28" s="19" t="s">
        <v>43</v>
      </c>
      <c r="M28" s="21">
        <v>3.1</v>
      </c>
      <c r="N28" s="22">
        <v>6</v>
      </c>
      <c r="O28" s="23">
        <v>77</v>
      </c>
      <c r="P28" s="15"/>
      <c r="Q28" s="10">
        <v>2091</v>
      </c>
      <c r="R28" s="10" t="s">
        <v>103</v>
      </c>
      <c r="S28" s="10" t="s">
        <v>32</v>
      </c>
      <c r="T28" s="10" t="s">
        <v>83</v>
      </c>
      <c r="U28" s="16">
        <v>2.4</v>
      </c>
      <c r="V28" s="17">
        <v>0</v>
      </c>
      <c r="W28" s="18">
        <v>0</v>
      </c>
    </row>
    <row r="29" spans="1:23" x14ac:dyDescent="0.2">
      <c r="A29" s="9">
        <v>1056</v>
      </c>
      <c r="B29" s="10" t="s">
        <v>129</v>
      </c>
      <c r="C29" s="11" t="s">
        <v>30</v>
      </c>
      <c r="D29" s="10" t="s">
        <v>71</v>
      </c>
      <c r="E29" s="12">
        <v>2.7</v>
      </c>
      <c r="F29" s="13">
        <v>0</v>
      </c>
      <c r="G29" s="14">
        <v>135</v>
      </c>
      <c r="H29" s="15"/>
      <c r="I29" s="19">
        <v>2064</v>
      </c>
      <c r="J29" s="19" t="s">
        <v>121</v>
      </c>
      <c r="K29" s="20" t="s">
        <v>32</v>
      </c>
      <c r="L29" s="19" t="s">
        <v>58</v>
      </c>
      <c r="M29" s="21">
        <v>3.1</v>
      </c>
      <c r="N29" s="22">
        <v>0</v>
      </c>
      <c r="O29" s="23">
        <v>60</v>
      </c>
      <c r="P29" s="15"/>
      <c r="Q29" s="10">
        <v>2100</v>
      </c>
      <c r="R29" s="10" t="s">
        <v>663</v>
      </c>
      <c r="S29" s="10" t="s">
        <v>32</v>
      </c>
      <c r="T29" s="10" t="s">
        <v>56</v>
      </c>
      <c r="U29" s="16">
        <v>2.4</v>
      </c>
      <c r="V29" s="17">
        <v>0</v>
      </c>
      <c r="W29" s="18">
        <v>20</v>
      </c>
    </row>
    <row r="30" spans="1:23" x14ac:dyDescent="0.2">
      <c r="A30" s="9">
        <v>1020</v>
      </c>
      <c r="B30" s="10" t="s">
        <v>645</v>
      </c>
      <c r="C30" s="11" t="s">
        <v>30</v>
      </c>
      <c r="D30" s="10" t="s">
        <v>101</v>
      </c>
      <c r="E30" s="12">
        <v>2.6</v>
      </c>
      <c r="F30" s="13">
        <v>0</v>
      </c>
      <c r="G30" s="14">
        <v>0</v>
      </c>
      <c r="H30" s="15"/>
      <c r="I30" s="19">
        <v>2086</v>
      </c>
      <c r="J30" s="19" t="s">
        <v>124</v>
      </c>
      <c r="K30" s="20" t="s">
        <v>32</v>
      </c>
      <c r="L30" s="19" t="s">
        <v>62</v>
      </c>
      <c r="M30" s="21">
        <v>3.1</v>
      </c>
      <c r="N30" s="22">
        <v>0</v>
      </c>
      <c r="O30" s="23">
        <v>87</v>
      </c>
      <c r="P30" s="15"/>
      <c r="Q30" s="10">
        <v>2109</v>
      </c>
      <c r="R30" s="10" t="s">
        <v>108</v>
      </c>
      <c r="S30" s="10" t="s">
        <v>32</v>
      </c>
      <c r="T30" s="10" t="s">
        <v>67</v>
      </c>
      <c r="U30" s="16">
        <v>2.4</v>
      </c>
      <c r="V30" s="17">
        <v>0</v>
      </c>
      <c r="W30" s="18">
        <v>13</v>
      </c>
    </row>
    <row r="31" spans="1:23" x14ac:dyDescent="0.2">
      <c r="A31" s="9">
        <v>1017</v>
      </c>
      <c r="B31" s="10" t="s">
        <v>133</v>
      </c>
      <c r="C31" s="11" t="s">
        <v>30</v>
      </c>
      <c r="D31" s="10" t="s">
        <v>83</v>
      </c>
      <c r="E31" s="12">
        <v>2.5</v>
      </c>
      <c r="F31" s="13">
        <v>0</v>
      </c>
      <c r="G31" s="14">
        <v>38</v>
      </c>
      <c r="H31" s="15"/>
      <c r="I31" s="19">
        <v>2151</v>
      </c>
      <c r="J31" s="19" t="s">
        <v>127</v>
      </c>
      <c r="K31" s="20" t="s">
        <v>32</v>
      </c>
      <c r="L31" s="19" t="s">
        <v>58</v>
      </c>
      <c r="M31" s="21">
        <v>3.1</v>
      </c>
      <c r="N31" s="22">
        <v>1</v>
      </c>
      <c r="O31" s="23">
        <v>103</v>
      </c>
      <c r="P31" s="15"/>
      <c r="Q31" s="10">
        <v>2196</v>
      </c>
      <c r="R31" s="10" t="s">
        <v>111</v>
      </c>
      <c r="S31" s="10" t="s">
        <v>32</v>
      </c>
      <c r="T31" s="10" t="s">
        <v>48</v>
      </c>
      <c r="U31" s="16">
        <v>2.4</v>
      </c>
      <c r="V31" s="17">
        <v>0</v>
      </c>
      <c r="W31" s="18">
        <v>83</v>
      </c>
    </row>
    <row r="32" spans="1:23" x14ac:dyDescent="0.2">
      <c r="A32" s="9">
        <v>1078</v>
      </c>
      <c r="B32" s="10" t="s">
        <v>136</v>
      </c>
      <c r="C32" s="11" t="s">
        <v>30</v>
      </c>
      <c r="D32" s="10" t="s">
        <v>50</v>
      </c>
      <c r="E32" s="12">
        <v>2.5</v>
      </c>
      <c r="F32" s="13">
        <v>0</v>
      </c>
      <c r="G32" s="14">
        <v>0</v>
      </c>
      <c r="H32" s="15"/>
      <c r="I32" s="19">
        <v>2159</v>
      </c>
      <c r="J32" s="19" t="s">
        <v>130</v>
      </c>
      <c r="K32" s="20" t="s">
        <v>32</v>
      </c>
      <c r="L32" s="19" t="s">
        <v>60</v>
      </c>
      <c r="M32" s="21">
        <v>3.1</v>
      </c>
      <c r="N32" s="22">
        <v>0</v>
      </c>
      <c r="O32" s="23">
        <v>92</v>
      </c>
      <c r="P32" s="15"/>
      <c r="Q32" s="10">
        <v>2221</v>
      </c>
      <c r="R32" s="10" t="s">
        <v>114</v>
      </c>
      <c r="S32" s="10" t="s">
        <v>32</v>
      </c>
      <c r="T32" s="10" t="s">
        <v>71</v>
      </c>
      <c r="U32" s="16">
        <v>2.4</v>
      </c>
      <c r="V32" s="17">
        <v>0</v>
      </c>
      <c r="W32" s="18">
        <v>0</v>
      </c>
    </row>
    <row r="33" spans="1:23" x14ac:dyDescent="0.2">
      <c r="A33" s="9">
        <v>1080</v>
      </c>
      <c r="B33" s="10" t="s">
        <v>139</v>
      </c>
      <c r="C33" s="11" t="s">
        <v>30</v>
      </c>
      <c r="D33" s="10" t="s">
        <v>39</v>
      </c>
      <c r="E33" s="12">
        <v>2.5</v>
      </c>
      <c r="F33" s="13">
        <v>0</v>
      </c>
      <c r="G33" s="14">
        <v>0</v>
      </c>
      <c r="H33" s="15"/>
      <c r="I33" s="19">
        <v>2172</v>
      </c>
      <c r="J33" s="19" t="s">
        <v>131</v>
      </c>
      <c r="K33" s="20" t="s">
        <v>32</v>
      </c>
      <c r="L33" s="19" t="s">
        <v>58</v>
      </c>
      <c r="M33" s="21">
        <v>3.1</v>
      </c>
      <c r="N33" s="22">
        <v>0</v>
      </c>
      <c r="O33" s="23">
        <v>0</v>
      </c>
      <c r="P33" s="15"/>
      <c r="Q33" s="10">
        <v>2250</v>
      </c>
      <c r="R33" s="10" t="s">
        <v>117</v>
      </c>
      <c r="S33" s="10" t="s">
        <v>32</v>
      </c>
      <c r="T33" s="10" t="s">
        <v>50</v>
      </c>
      <c r="U33" s="16">
        <v>2.4</v>
      </c>
      <c r="V33" s="17">
        <v>0</v>
      </c>
      <c r="W33" s="18">
        <v>0</v>
      </c>
    </row>
    <row r="34" spans="1:23" x14ac:dyDescent="0.2">
      <c r="A34" s="9">
        <v>1083</v>
      </c>
      <c r="B34" s="10" t="s">
        <v>622</v>
      </c>
      <c r="C34" s="11" t="s">
        <v>30</v>
      </c>
      <c r="D34" s="10" t="s">
        <v>64</v>
      </c>
      <c r="E34" s="12">
        <v>2.5</v>
      </c>
      <c r="F34" s="13">
        <v>0</v>
      </c>
      <c r="G34" s="14">
        <v>2</v>
      </c>
      <c r="H34" s="15"/>
      <c r="I34" s="19">
        <v>2278</v>
      </c>
      <c r="J34" s="19" t="s">
        <v>134</v>
      </c>
      <c r="K34" s="20" t="s">
        <v>32</v>
      </c>
      <c r="L34" s="19" t="s">
        <v>60</v>
      </c>
      <c r="M34" s="21">
        <v>3.1</v>
      </c>
      <c r="N34" s="22">
        <v>0</v>
      </c>
      <c r="O34" s="23">
        <v>90</v>
      </c>
      <c r="P34" s="15"/>
      <c r="Q34" s="10">
        <v>2298</v>
      </c>
      <c r="R34" s="10" t="s">
        <v>607</v>
      </c>
      <c r="S34" s="10" t="s">
        <v>32</v>
      </c>
      <c r="T34" s="10" t="s">
        <v>50</v>
      </c>
      <c r="U34" s="16">
        <v>2.4</v>
      </c>
      <c r="V34" s="17">
        <v>0</v>
      </c>
      <c r="W34" s="18">
        <v>47</v>
      </c>
    </row>
    <row r="35" spans="1:23" x14ac:dyDescent="0.2">
      <c r="A35" s="9">
        <v>1084</v>
      </c>
      <c r="B35" s="10" t="s">
        <v>623</v>
      </c>
      <c r="C35" s="11" t="s">
        <v>30</v>
      </c>
      <c r="D35" s="10" t="s">
        <v>56</v>
      </c>
      <c r="E35" s="12">
        <v>2.5</v>
      </c>
      <c r="F35" s="13">
        <v>0</v>
      </c>
      <c r="G35" s="14">
        <v>-1</v>
      </c>
      <c r="H35" s="15"/>
      <c r="I35" s="19">
        <v>2287</v>
      </c>
      <c r="J35" s="19" t="s">
        <v>137</v>
      </c>
      <c r="K35" s="20" t="s">
        <v>32</v>
      </c>
      <c r="L35" s="19" t="s">
        <v>64</v>
      </c>
      <c r="M35" s="21">
        <v>3.1</v>
      </c>
      <c r="N35" s="22">
        <v>0</v>
      </c>
      <c r="O35" s="23">
        <v>21</v>
      </c>
      <c r="P35" s="15"/>
      <c r="Q35" s="10">
        <v>2299</v>
      </c>
      <c r="R35" s="10" t="s">
        <v>610</v>
      </c>
      <c r="S35" s="10" t="s">
        <v>32</v>
      </c>
      <c r="T35" s="10" t="s">
        <v>50</v>
      </c>
      <c r="U35" s="16">
        <v>2.4</v>
      </c>
      <c r="V35" s="17">
        <v>0</v>
      </c>
      <c r="W35" s="18">
        <v>22</v>
      </c>
    </row>
    <row r="36" spans="1:23" x14ac:dyDescent="0.2">
      <c r="A36" s="9">
        <v>1009</v>
      </c>
      <c r="B36" s="10" t="s">
        <v>142</v>
      </c>
      <c r="C36" s="11" t="s">
        <v>30</v>
      </c>
      <c r="D36" s="10" t="s">
        <v>64</v>
      </c>
      <c r="E36" s="12">
        <v>2.4</v>
      </c>
      <c r="F36" s="13">
        <v>0</v>
      </c>
      <c r="G36" s="14">
        <v>1</v>
      </c>
      <c r="H36" s="15"/>
      <c r="I36" s="19">
        <v>2002</v>
      </c>
      <c r="J36" s="19" t="s">
        <v>140</v>
      </c>
      <c r="K36" s="20" t="s">
        <v>32</v>
      </c>
      <c r="L36" s="19" t="s">
        <v>96</v>
      </c>
      <c r="M36" s="21">
        <v>3</v>
      </c>
      <c r="N36" s="22">
        <v>0</v>
      </c>
      <c r="O36" s="23">
        <v>54</v>
      </c>
      <c r="P36" s="15"/>
      <c r="Q36" s="10">
        <v>2057</v>
      </c>
      <c r="R36" s="10" t="s">
        <v>630</v>
      </c>
      <c r="S36" s="10" t="s">
        <v>32</v>
      </c>
      <c r="T36" s="10" t="s">
        <v>79</v>
      </c>
      <c r="U36" s="16">
        <v>2.2999999999999998</v>
      </c>
      <c r="V36" s="17">
        <v>0</v>
      </c>
      <c r="W36" s="18">
        <v>0</v>
      </c>
    </row>
    <row r="37" spans="1:23" x14ac:dyDescent="0.2">
      <c r="A37" s="9">
        <v>1015</v>
      </c>
      <c r="B37" s="10" t="s">
        <v>145</v>
      </c>
      <c r="C37" s="11" t="s">
        <v>30</v>
      </c>
      <c r="D37" s="10" t="s">
        <v>79</v>
      </c>
      <c r="E37" s="12">
        <v>2.4</v>
      </c>
      <c r="F37" s="13">
        <v>0</v>
      </c>
      <c r="G37" s="14">
        <v>81</v>
      </c>
      <c r="H37" s="15"/>
      <c r="I37" s="19">
        <v>2020</v>
      </c>
      <c r="J37" s="19" t="s">
        <v>143</v>
      </c>
      <c r="K37" s="20" t="s">
        <v>32</v>
      </c>
      <c r="L37" s="19" t="s">
        <v>58</v>
      </c>
      <c r="M37" s="21">
        <v>3</v>
      </c>
      <c r="N37" s="22">
        <v>1</v>
      </c>
      <c r="O37" s="23">
        <v>131</v>
      </c>
      <c r="P37" s="15"/>
      <c r="Q37" s="10">
        <v>2059</v>
      </c>
      <c r="R37" s="10" t="s">
        <v>122</v>
      </c>
      <c r="S37" s="10" t="s">
        <v>32</v>
      </c>
      <c r="T37" s="10" t="s">
        <v>48</v>
      </c>
      <c r="U37" s="16">
        <v>2.2999999999999998</v>
      </c>
      <c r="V37" s="17">
        <v>-3</v>
      </c>
      <c r="W37" s="18">
        <v>118</v>
      </c>
    </row>
    <row r="38" spans="1:23" x14ac:dyDescent="0.2">
      <c r="A38" s="9">
        <v>1069</v>
      </c>
      <c r="B38" s="10" t="s">
        <v>148</v>
      </c>
      <c r="C38" s="11" t="s">
        <v>30</v>
      </c>
      <c r="D38" s="10" t="s">
        <v>53</v>
      </c>
      <c r="E38" s="12">
        <v>2.4</v>
      </c>
      <c r="F38" s="13">
        <v>0</v>
      </c>
      <c r="G38" s="14">
        <v>0</v>
      </c>
      <c r="H38" s="15"/>
      <c r="I38" s="19">
        <v>2032</v>
      </c>
      <c r="J38" s="19" t="s">
        <v>146</v>
      </c>
      <c r="K38" s="20" t="s">
        <v>32</v>
      </c>
      <c r="L38" s="19" t="s">
        <v>64</v>
      </c>
      <c r="M38" s="21">
        <v>3</v>
      </c>
      <c r="N38" s="22">
        <v>1</v>
      </c>
      <c r="O38" s="23">
        <v>34</v>
      </c>
      <c r="P38" s="15"/>
      <c r="Q38" s="10">
        <v>2063</v>
      </c>
      <c r="R38" s="10" t="s">
        <v>125</v>
      </c>
      <c r="S38" s="10" t="s">
        <v>32</v>
      </c>
      <c r="T38" s="10" t="s">
        <v>96</v>
      </c>
      <c r="U38" s="16">
        <v>2.2999999999999998</v>
      </c>
      <c r="V38" s="17">
        <v>0</v>
      </c>
      <c r="W38" s="18">
        <v>0</v>
      </c>
    </row>
    <row r="39" spans="1:23" x14ac:dyDescent="0.2">
      <c r="A39" s="9">
        <v>1075</v>
      </c>
      <c r="B39" s="10" t="s">
        <v>151</v>
      </c>
      <c r="C39" s="11" t="s">
        <v>30</v>
      </c>
      <c r="D39" s="10" t="s">
        <v>75</v>
      </c>
      <c r="E39" s="12">
        <v>2.4</v>
      </c>
      <c r="F39" s="13">
        <v>0</v>
      </c>
      <c r="G39" s="14">
        <v>12</v>
      </c>
      <c r="H39" s="15"/>
      <c r="I39" s="19">
        <v>2043</v>
      </c>
      <c r="J39" s="19" t="s">
        <v>149</v>
      </c>
      <c r="K39" s="20" t="s">
        <v>32</v>
      </c>
      <c r="L39" s="19" t="s">
        <v>43</v>
      </c>
      <c r="M39" s="21">
        <v>3</v>
      </c>
      <c r="N39" s="22">
        <v>0</v>
      </c>
      <c r="O39" s="23">
        <v>43</v>
      </c>
      <c r="P39" s="15"/>
      <c r="Q39" s="10">
        <v>2088</v>
      </c>
      <c r="R39" s="10" t="s">
        <v>128</v>
      </c>
      <c r="S39" s="10" t="s">
        <v>32</v>
      </c>
      <c r="T39" s="10" t="s">
        <v>96</v>
      </c>
      <c r="U39" s="16">
        <v>2.2999999999999998</v>
      </c>
      <c r="V39" s="17">
        <v>0</v>
      </c>
      <c r="W39" s="18">
        <v>17</v>
      </c>
    </row>
    <row r="40" spans="1:23" x14ac:dyDescent="0.2">
      <c r="A40" s="9">
        <v>1010</v>
      </c>
      <c r="B40" s="10" t="s">
        <v>154</v>
      </c>
      <c r="C40" s="11" t="s">
        <v>30</v>
      </c>
      <c r="D40" s="10" t="s">
        <v>48</v>
      </c>
      <c r="E40" s="12">
        <v>2.2999999999999998</v>
      </c>
      <c r="F40" s="13">
        <v>0</v>
      </c>
      <c r="G40" s="14">
        <v>129</v>
      </c>
      <c r="H40" s="15"/>
      <c r="I40" s="19">
        <v>2046</v>
      </c>
      <c r="J40" s="19" t="s">
        <v>152</v>
      </c>
      <c r="K40" s="20" t="s">
        <v>32</v>
      </c>
      <c r="L40" s="19" t="s">
        <v>43</v>
      </c>
      <c r="M40" s="21">
        <v>3</v>
      </c>
      <c r="N40" s="22">
        <v>0</v>
      </c>
      <c r="O40" s="23">
        <v>68</v>
      </c>
      <c r="P40" s="15"/>
      <c r="Q40" s="10">
        <v>2222</v>
      </c>
      <c r="R40" s="10" t="s">
        <v>664</v>
      </c>
      <c r="S40" s="10" t="s">
        <v>32</v>
      </c>
      <c r="T40" s="10" t="s">
        <v>71</v>
      </c>
      <c r="U40" s="16">
        <v>2.2999999999999998</v>
      </c>
      <c r="V40" s="17">
        <v>0</v>
      </c>
      <c r="W40" s="18">
        <v>21</v>
      </c>
    </row>
    <row r="41" spans="1:23" x14ac:dyDescent="0.2">
      <c r="A41" s="9">
        <v>1037</v>
      </c>
      <c r="B41" s="10" t="s">
        <v>156</v>
      </c>
      <c r="C41" s="11" t="s">
        <v>30</v>
      </c>
      <c r="D41" s="10" t="s">
        <v>47</v>
      </c>
      <c r="E41" s="12">
        <v>2.2999999999999998</v>
      </c>
      <c r="F41" s="13">
        <v>0</v>
      </c>
      <c r="G41" s="14">
        <v>64</v>
      </c>
      <c r="H41" s="15"/>
      <c r="I41" s="19">
        <v>2069</v>
      </c>
      <c r="J41" s="19" t="s">
        <v>155</v>
      </c>
      <c r="K41" s="20" t="s">
        <v>32</v>
      </c>
      <c r="L41" s="19" t="s">
        <v>62</v>
      </c>
      <c r="M41" s="21">
        <v>3</v>
      </c>
      <c r="N41" s="22">
        <v>0</v>
      </c>
      <c r="O41" s="23">
        <v>67</v>
      </c>
      <c r="P41" s="15"/>
      <c r="Q41" s="10">
        <v>2234</v>
      </c>
      <c r="R41" s="10" t="s">
        <v>132</v>
      </c>
      <c r="S41" s="10" t="s">
        <v>32</v>
      </c>
      <c r="T41" s="10" t="s">
        <v>47</v>
      </c>
      <c r="U41" s="16">
        <v>2.2999999999999998</v>
      </c>
      <c r="V41" s="17">
        <v>0</v>
      </c>
      <c r="W41" s="18">
        <v>0</v>
      </c>
    </row>
    <row r="42" spans="1:23" x14ac:dyDescent="0.2">
      <c r="A42" s="9">
        <v>1016</v>
      </c>
      <c r="B42" s="10" t="s">
        <v>159</v>
      </c>
      <c r="C42" s="11" t="s">
        <v>30</v>
      </c>
      <c r="D42" s="10" t="s">
        <v>79</v>
      </c>
      <c r="E42" s="12">
        <v>2.2000000000000002</v>
      </c>
      <c r="F42" s="13">
        <v>0</v>
      </c>
      <c r="G42" s="14">
        <v>8</v>
      </c>
      <c r="H42" s="15"/>
      <c r="I42" s="19">
        <v>2077</v>
      </c>
      <c r="J42" s="19" t="s">
        <v>157</v>
      </c>
      <c r="K42" s="20" t="s">
        <v>32</v>
      </c>
      <c r="L42" s="19" t="s">
        <v>83</v>
      </c>
      <c r="M42" s="21">
        <v>3</v>
      </c>
      <c r="N42" s="22">
        <v>0</v>
      </c>
      <c r="O42" s="23">
        <v>47</v>
      </c>
      <c r="P42" s="15"/>
      <c r="Q42" s="10">
        <v>2261</v>
      </c>
      <c r="R42" s="10" t="s">
        <v>135</v>
      </c>
      <c r="S42" s="10" t="s">
        <v>32</v>
      </c>
      <c r="T42" s="10" t="s">
        <v>47</v>
      </c>
      <c r="U42" s="16">
        <v>2.2999999999999998</v>
      </c>
      <c r="V42" s="17">
        <v>0</v>
      </c>
      <c r="W42" s="18">
        <v>12</v>
      </c>
    </row>
    <row r="43" spans="1:23" x14ac:dyDescent="0.2">
      <c r="A43" s="9">
        <v>1036</v>
      </c>
      <c r="B43" s="10" t="s">
        <v>162</v>
      </c>
      <c r="C43" s="11" t="s">
        <v>30</v>
      </c>
      <c r="D43" s="10" t="s">
        <v>71</v>
      </c>
      <c r="E43" s="12">
        <v>2.2000000000000002</v>
      </c>
      <c r="F43" s="13">
        <v>0</v>
      </c>
      <c r="G43" s="14">
        <v>0</v>
      </c>
      <c r="H43" s="15"/>
      <c r="I43" s="19">
        <v>2078</v>
      </c>
      <c r="J43" s="19" t="s">
        <v>160</v>
      </c>
      <c r="K43" s="20" t="s">
        <v>32</v>
      </c>
      <c r="L43" s="19" t="s">
        <v>67</v>
      </c>
      <c r="M43" s="21">
        <v>3</v>
      </c>
      <c r="N43" s="22">
        <v>0</v>
      </c>
      <c r="O43" s="23">
        <v>57</v>
      </c>
      <c r="P43" s="15"/>
      <c r="Q43" s="10">
        <v>2267</v>
      </c>
      <c r="R43" s="10" t="s">
        <v>138</v>
      </c>
      <c r="S43" s="10" t="s">
        <v>32</v>
      </c>
      <c r="T43" s="10" t="s">
        <v>56</v>
      </c>
      <c r="U43" s="16">
        <v>2.2999999999999998</v>
      </c>
      <c r="V43" s="17">
        <v>7</v>
      </c>
      <c r="W43" s="18">
        <v>63</v>
      </c>
    </row>
    <row r="44" spans="1:23" x14ac:dyDescent="0.2">
      <c r="A44" s="9">
        <v>1050</v>
      </c>
      <c r="B44" s="10" t="s">
        <v>165</v>
      </c>
      <c r="C44" s="11" t="s">
        <v>30</v>
      </c>
      <c r="D44" s="10" t="s">
        <v>75</v>
      </c>
      <c r="E44" s="12">
        <v>2.2000000000000002</v>
      </c>
      <c r="F44" s="13">
        <v>0</v>
      </c>
      <c r="G44" s="14">
        <v>107</v>
      </c>
      <c r="H44" s="15"/>
      <c r="I44" s="19">
        <v>2092</v>
      </c>
      <c r="J44" s="19" t="s">
        <v>163</v>
      </c>
      <c r="K44" s="20" t="s">
        <v>32</v>
      </c>
      <c r="L44" s="19" t="s">
        <v>60</v>
      </c>
      <c r="M44" s="21">
        <v>3</v>
      </c>
      <c r="N44" s="22">
        <v>0</v>
      </c>
      <c r="O44" s="23">
        <v>21</v>
      </c>
      <c r="P44" s="15"/>
      <c r="Q44" s="10">
        <v>2270</v>
      </c>
      <c r="R44" s="10" t="s">
        <v>141</v>
      </c>
      <c r="S44" s="10" t="s">
        <v>32</v>
      </c>
      <c r="T44" s="10" t="s">
        <v>43</v>
      </c>
      <c r="U44" s="16">
        <v>2.2999999999999998</v>
      </c>
      <c r="V44" s="17">
        <v>0</v>
      </c>
      <c r="W44" s="18">
        <v>0</v>
      </c>
    </row>
    <row r="45" spans="1:23" x14ac:dyDescent="0.2">
      <c r="A45" s="9">
        <v>1073</v>
      </c>
      <c r="B45" s="10" t="s">
        <v>168</v>
      </c>
      <c r="C45" s="11" t="s">
        <v>30</v>
      </c>
      <c r="D45" s="10" t="s">
        <v>62</v>
      </c>
      <c r="E45" s="12">
        <v>2.2000000000000002</v>
      </c>
      <c r="F45" s="13">
        <v>0</v>
      </c>
      <c r="G45" s="14">
        <v>0</v>
      </c>
      <c r="H45" s="15"/>
      <c r="I45" s="19">
        <v>2093</v>
      </c>
      <c r="J45" s="19" t="s">
        <v>166</v>
      </c>
      <c r="K45" s="20" t="s">
        <v>32</v>
      </c>
      <c r="L45" s="19" t="s">
        <v>56</v>
      </c>
      <c r="M45" s="21">
        <v>3</v>
      </c>
      <c r="N45" s="22">
        <v>0</v>
      </c>
      <c r="O45" s="23">
        <v>2</v>
      </c>
      <c r="P45" s="15"/>
      <c r="Q45" s="10">
        <v>2282</v>
      </c>
      <c r="R45" s="10" t="s">
        <v>144</v>
      </c>
      <c r="S45" s="10" t="s">
        <v>32</v>
      </c>
      <c r="T45" s="10" t="s">
        <v>75</v>
      </c>
      <c r="U45" s="16">
        <v>2.2999999999999998</v>
      </c>
      <c r="V45" s="17">
        <v>0</v>
      </c>
      <c r="W45" s="18">
        <v>25</v>
      </c>
    </row>
    <row r="46" spans="1:23" x14ac:dyDescent="0.2">
      <c r="A46" s="9">
        <v>1018</v>
      </c>
      <c r="B46" s="10" t="s">
        <v>170</v>
      </c>
      <c r="C46" s="11" t="s">
        <v>30</v>
      </c>
      <c r="D46" s="10" t="s">
        <v>56</v>
      </c>
      <c r="E46" s="12">
        <v>2.1</v>
      </c>
      <c r="F46" s="13">
        <v>7</v>
      </c>
      <c r="G46" s="14">
        <v>48</v>
      </c>
      <c r="H46" s="15"/>
      <c r="I46" s="19">
        <v>2171</v>
      </c>
      <c r="J46" s="19" t="s">
        <v>613</v>
      </c>
      <c r="K46" s="20" t="s">
        <v>32</v>
      </c>
      <c r="L46" s="19" t="s">
        <v>83</v>
      </c>
      <c r="M46" s="21">
        <v>3</v>
      </c>
      <c r="N46" s="22">
        <v>0</v>
      </c>
      <c r="O46" s="23">
        <v>23</v>
      </c>
      <c r="P46" s="15"/>
      <c r="Q46" s="10">
        <v>2061</v>
      </c>
      <c r="R46" s="10" t="s">
        <v>147</v>
      </c>
      <c r="S46" s="10" t="s">
        <v>32</v>
      </c>
      <c r="T46" s="10" t="s">
        <v>79</v>
      </c>
      <c r="U46" s="16">
        <v>2.2000000000000002</v>
      </c>
      <c r="V46" s="17">
        <v>0</v>
      </c>
      <c r="W46" s="18">
        <v>81</v>
      </c>
    </row>
    <row r="47" spans="1:23" x14ac:dyDescent="0.2">
      <c r="A47" s="9">
        <v>1019</v>
      </c>
      <c r="B47" s="10" t="s">
        <v>172</v>
      </c>
      <c r="C47" s="11" t="s">
        <v>30</v>
      </c>
      <c r="D47" s="10" t="s">
        <v>67</v>
      </c>
      <c r="E47" s="12">
        <v>2.1</v>
      </c>
      <c r="F47" s="13">
        <v>0</v>
      </c>
      <c r="G47" s="14">
        <v>31</v>
      </c>
      <c r="H47" s="15"/>
      <c r="I47" s="19">
        <v>2239</v>
      </c>
      <c r="J47" s="19" t="s">
        <v>171</v>
      </c>
      <c r="K47" s="20" t="s">
        <v>32</v>
      </c>
      <c r="L47" s="19" t="s">
        <v>67</v>
      </c>
      <c r="M47" s="21">
        <v>3</v>
      </c>
      <c r="N47" s="22">
        <v>0</v>
      </c>
      <c r="O47" s="23">
        <v>58</v>
      </c>
      <c r="P47" s="15"/>
      <c r="Q47" s="10">
        <v>2062</v>
      </c>
      <c r="R47" s="10" t="s">
        <v>150</v>
      </c>
      <c r="S47" s="10" t="s">
        <v>32</v>
      </c>
      <c r="T47" s="10" t="s">
        <v>79</v>
      </c>
      <c r="U47" s="16">
        <v>2.2000000000000002</v>
      </c>
      <c r="V47" s="17">
        <v>0</v>
      </c>
      <c r="W47" s="18">
        <v>79</v>
      </c>
    </row>
    <row r="48" spans="1:23" x14ac:dyDescent="0.2">
      <c r="A48" s="9">
        <v>1033</v>
      </c>
      <c r="B48" s="10" t="s">
        <v>175</v>
      </c>
      <c r="C48" s="11" t="s">
        <v>30</v>
      </c>
      <c r="D48" s="10" t="s">
        <v>41</v>
      </c>
      <c r="E48" s="12">
        <v>2.1</v>
      </c>
      <c r="F48" s="13">
        <v>0</v>
      </c>
      <c r="G48" s="14">
        <v>1</v>
      </c>
      <c r="H48" s="15"/>
      <c r="I48" s="19">
        <v>2302</v>
      </c>
      <c r="J48" s="19" t="s">
        <v>632</v>
      </c>
      <c r="K48" s="20" t="s">
        <v>32</v>
      </c>
      <c r="L48" s="19" t="s">
        <v>96</v>
      </c>
      <c r="M48" s="21">
        <v>3</v>
      </c>
      <c r="N48" s="22">
        <v>0</v>
      </c>
      <c r="O48" s="23">
        <v>26</v>
      </c>
      <c r="P48" s="15"/>
      <c r="Q48" s="10">
        <v>2066</v>
      </c>
      <c r="R48" s="10" t="s">
        <v>153</v>
      </c>
      <c r="S48" s="10" t="s">
        <v>32</v>
      </c>
      <c r="T48" s="10" t="s">
        <v>48</v>
      </c>
      <c r="U48" s="16">
        <v>2.2000000000000002</v>
      </c>
      <c r="V48" s="17">
        <v>0</v>
      </c>
      <c r="W48" s="18">
        <v>0</v>
      </c>
    </row>
    <row r="49" spans="1:23" x14ac:dyDescent="0.2">
      <c r="A49" s="9">
        <v>1074</v>
      </c>
      <c r="B49" s="10" t="s">
        <v>177</v>
      </c>
      <c r="C49" s="11" t="s">
        <v>30</v>
      </c>
      <c r="D49" s="10" t="s">
        <v>83</v>
      </c>
      <c r="E49" s="12">
        <v>2.1</v>
      </c>
      <c r="F49" s="13">
        <v>0</v>
      </c>
      <c r="G49" s="14">
        <v>34</v>
      </c>
      <c r="H49" s="15"/>
      <c r="I49" s="19">
        <v>2303</v>
      </c>
      <c r="J49" s="19" t="s">
        <v>633</v>
      </c>
      <c r="K49" s="20" t="s">
        <v>32</v>
      </c>
      <c r="L49" s="19" t="s">
        <v>43</v>
      </c>
      <c r="M49" s="21">
        <v>3</v>
      </c>
      <c r="N49" s="22">
        <v>0</v>
      </c>
      <c r="O49" s="23">
        <v>7</v>
      </c>
      <c r="P49" s="15"/>
      <c r="Q49" s="10">
        <v>2110</v>
      </c>
      <c r="R49" s="10" t="s">
        <v>631</v>
      </c>
      <c r="S49" s="10" t="s">
        <v>32</v>
      </c>
      <c r="T49" s="10" t="s">
        <v>79</v>
      </c>
      <c r="U49" s="16">
        <v>2.2000000000000002</v>
      </c>
      <c r="V49" s="17">
        <v>0</v>
      </c>
      <c r="W49" s="18">
        <v>0</v>
      </c>
    </row>
    <row r="50" spans="1:23" x14ac:dyDescent="0.2">
      <c r="A50" s="9">
        <v>1079</v>
      </c>
      <c r="B50" s="10" t="s">
        <v>646</v>
      </c>
      <c r="C50" s="11" t="s">
        <v>30</v>
      </c>
      <c r="D50" s="10" t="s">
        <v>62</v>
      </c>
      <c r="E50" s="12">
        <v>2.1</v>
      </c>
      <c r="F50" s="13">
        <v>0</v>
      </c>
      <c r="G50" s="14">
        <v>0</v>
      </c>
      <c r="H50" s="15"/>
      <c r="I50" s="19">
        <v>2005</v>
      </c>
      <c r="J50" s="19" t="s">
        <v>173</v>
      </c>
      <c r="K50" s="20" t="s">
        <v>32</v>
      </c>
      <c r="L50" s="19" t="s">
        <v>96</v>
      </c>
      <c r="M50" s="21">
        <v>2.9</v>
      </c>
      <c r="N50" s="22">
        <v>1</v>
      </c>
      <c r="O50" s="23">
        <v>52</v>
      </c>
      <c r="P50" s="15"/>
      <c r="Q50" s="10">
        <v>2123</v>
      </c>
      <c r="R50" s="10" t="s">
        <v>158</v>
      </c>
      <c r="S50" s="10" t="s">
        <v>32</v>
      </c>
      <c r="T50" s="10" t="s">
        <v>47</v>
      </c>
      <c r="U50" s="16">
        <v>2.2000000000000002</v>
      </c>
      <c r="V50" s="17">
        <v>0</v>
      </c>
      <c r="W50" s="18">
        <v>1</v>
      </c>
    </row>
    <row r="51" spans="1:23" x14ac:dyDescent="0.2">
      <c r="A51" s="9">
        <v>1022</v>
      </c>
      <c r="B51" s="10" t="s">
        <v>182</v>
      </c>
      <c r="C51" s="11" t="s">
        <v>30</v>
      </c>
      <c r="D51" s="10" t="s">
        <v>43</v>
      </c>
      <c r="E51" s="12">
        <v>2</v>
      </c>
      <c r="F51" s="13">
        <v>1</v>
      </c>
      <c r="G51" s="14">
        <v>34</v>
      </c>
      <c r="H51" s="15"/>
      <c r="I51" s="19">
        <v>2042</v>
      </c>
      <c r="J51" s="19" t="s">
        <v>176</v>
      </c>
      <c r="K51" s="20" t="s">
        <v>32</v>
      </c>
      <c r="L51" s="19" t="s">
        <v>62</v>
      </c>
      <c r="M51" s="21">
        <v>2.9</v>
      </c>
      <c r="N51" s="22">
        <v>0</v>
      </c>
      <c r="O51" s="23">
        <v>52</v>
      </c>
      <c r="P51" s="15"/>
      <c r="Q51" s="10">
        <v>2176</v>
      </c>
      <c r="R51" s="10" t="s">
        <v>161</v>
      </c>
      <c r="S51" s="10" t="s">
        <v>32</v>
      </c>
      <c r="T51" s="10" t="s">
        <v>64</v>
      </c>
      <c r="U51" s="16">
        <v>2.2000000000000002</v>
      </c>
      <c r="V51" s="17">
        <v>0</v>
      </c>
      <c r="W51" s="18">
        <v>9</v>
      </c>
    </row>
    <row r="52" spans="1:23" x14ac:dyDescent="0.2">
      <c r="A52" s="9">
        <v>1034</v>
      </c>
      <c r="B52" s="10" t="s">
        <v>185</v>
      </c>
      <c r="C52" s="11" t="s">
        <v>30</v>
      </c>
      <c r="D52" s="10" t="s">
        <v>101</v>
      </c>
      <c r="E52" s="12">
        <v>2</v>
      </c>
      <c r="F52" s="13">
        <v>0</v>
      </c>
      <c r="G52" s="14">
        <v>65</v>
      </c>
      <c r="H52" s="15"/>
      <c r="I52" s="19">
        <v>2047</v>
      </c>
      <c r="J52" s="19" t="s">
        <v>178</v>
      </c>
      <c r="K52" s="20" t="s">
        <v>32</v>
      </c>
      <c r="L52" s="19" t="s">
        <v>71</v>
      </c>
      <c r="M52" s="21">
        <v>2.9</v>
      </c>
      <c r="N52" s="22">
        <v>0</v>
      </c>
      <c r="O52" s="23">
        <v>143</v>
      </c>
      <c r="P52" s="15"/>
      <c r="Q52" s="10">
        <v>2185</v>
      </c>
      <c r="R52" s="10" t="s">
        <v>164</v>
      </c>
      <c r="S52" s="10" t="s">
        <v>32</v>
      </c>
      <c r="T52" s="10" t="s">
        <v>75</v>
      </c>
      <c r="U52" s="16">
        <v>2.2000000000000002</v>
      </c>
      <c r="V52" s="17">
        <v>0</v>
      </c>
      <c r="W52" s="18">
        <v>0</v>
      </c>
    </row>
    <row r="53" spans="1:23" x14ac:dyDescent="0.2">
      <c r="A53" s="9">
        <v>1024</v>
      </c>
      <c r="B53" s="10" t="s">
        <v>188</v>
      </c>
      <c r="C53" s="11" t="s">
        <v>30</v>
      </c>
      <c r="D53" s="10" t="s">
        <v>96</v>
      </c>
      <c r="E53" s="12">
        <v>1.9</v>
      </c>
      <c r="F53" s="13">
        <v>0</v>
      </c>
      <c r="G53" s="14">
        <v>16</v>
      </c>
      <c r="H53" s="15"/>
      <c r="I53" s="19">
        <v>2048</v>
      </c>
      <c r="J53" s="19" t="s">
        <v>180</v>
      </c>
      <c r="K53" s="20" t="s">
        <v>32</v>
      </c>
      <c r="L53" s="19" t="s">
        <v>56</v>
      </c>
      <c r="M53" s="21">
        <v>2.9</v>
      </c>
      <c r="N53" s="22">
        <v>3</v>
      </c>
      <c r="O53" s="23">
        <v>49</v>
      </c>
      <c r="P53" s="15"/>
      <c r="Q53" s="10">
        <v>2218</v>
      </c>
      <c r="R53" s="10" t="s">
        <v>167</v>
      </c>
      <c r="S53" s="10" t="s">
        <v>32</v>
      </c>
      <c r="T53" s="10" t="s">
        <v>71</v>
      </c>
      <c r="U53" s="16">
        <v>2.2000000000000002</v>
      </c>
      <c r="V53" s="17">
        <v>0</v>
      </c>
      <c r="W53" s="18">
        <v>0</v>
      </c>
    </row>
    <row r="54" spans="1:23" x14ac:dyDescent="0.2">
      <c r="A54" s="9">
        <v>1049</v>
      </c>
      <c r="B54" s="10" t="s">
        <v>191</v>
      </c>
      <c r="C54" s="11" t="s">
        <v>30</v>
      </c>
      <c r="D54" s="10" t="s">
        <v>83</v>
      </c>
      <c r="E54" s="12">
        <v>1.9</v>
      </c>
      <c r="F54" s="13">
        <v>0</v>
      </c>
      <c r="G54" s="14">
        <v>0</v>
      </c>
      <c r="H54" s="15"/>
      <c r="I54" s="19">
        <v>2065</v>
      </c>
      <c r="J54" s="19" t="s">
        <v>183</v>
      </c>
      <c r="K54" s="20" t="s">
        <v>32</v>
      </c>
      <c r="L54" s="19" t="s">
        <v>60</v>
      </c>
      <c r="M54" s="21">
        <v>2.9</v>
      </c>
      <c r="N54" s="22">
        <v>0</v>
      </c>
      <c r="O54" s="23">
        <v>71</v>
      </c>
      <c r="P54" s="15"/>
      <c r="Q54" s="10">
        <v>2297</v>
      </c>
      <c r="R54" s="10" t="s">
        <v>169</v>
      </c>
      <c r="S54" s="10" t="s">
        <v>32</v>
      </c>
      <c r="T54" s="10" t="s">
        <v>67</v>
      </c>
      <c r="U54" s="16">
        <v>2.2000000000000002</v>
      </c>
      <c r="V54" s="17">
        <v>0</v>
      </c>
      <c r="W54" s="18">
        <v>5</v>
      </c>
    </row>
    <row r="55" spans="1:23" x14ac:dyDescent="0.2">
      <c r="A55" s="9">
        <v>1058</v>
      </c>
      <c r="B55" s="10" t="s">
        <v>194</v>
      </c>
      <c r="C55" s="11" t="s">
        <v>30</v>
      </c>
      <c r="D55" s="10" t="s">
        <v>71</v>
      </c>
      <c r="E55" s="12">
        <v>1.9</v>
      </c>
      <c r="F55" s="13">
        <v>0</v>
      </c>
      <c r="G55" s="14">
        <v>0</v>
      </c>
      <c r="H55" s="15"/>
      <c r="I55" s="19">
        <v>2071</v>
      </c>
      <c r="J55" s="19" t="s">
        <v>186</v>
      </c>
      <c r="K55" s="20" t="s">
        <v>32</v>
      </c>
      <c r="L55" s="19" t="s">
        <v>41</v>
      </c>
      <c r="M55" s="21">
        <v>2.9</v>
      </c>
      <c r="N55" s="22">
        <v>0</v>
      </c>
      <c r="O55" s="23">
        <v>57</v>
      </c>
      <c r="P55" s="15"/>
      <c r="Q55" s="10">
        <v>2068</v>
      </c>
      <c r="R55" s="10" t="s">
        <v>665</v>
      </c>
      <c r="S55" s="10" t="s">
        <v>32</v>
      </c>
      <c r="T55" s="10" t="s">
        <v>79</v>
      </c>
      <c r="U55" s="16">
        <v>2.1</v>
      </c>
      <c r="V55" s="17">
        <v>0</v>
      </c>
      <c r="W55" s="18">
        <v>4</v>
      </c>
    </row>
    <row r="56" spans="1:23" x14ac:dyDescent="0.2">
      <c r="A56" s="9">
        <v>1045</v>
      </c>
      <c r="B56" s="10" t="s">
        <v>197</v>
      </c>
      <c r="C56" s="11" t="s">
        <v>30</v>
      </c>
      <c r="D56" s="10" t="s">
        <v>41</v>
      </c>
      <c r="E56" s="12">
        <v>1.8</v>
      </c>
      <c r="F56" s="13">
        <v>0</v>
      </c>
      <c r="G56" s="14">
        <v>3</v>
      </c>
      <c r="H56" s="15"/>
      <c r="I56" s="19">
        <v>2081</v>
      </c>
      <c r="J56" s="19" t="s">
        <v>189</v>
      </c>
      <c r="K56" s="20" t="s">
        <v>32</v>
      </c>
      <c r="L56" s="19" t="s">
        <v>101</v>
      </c>
      <c r="M56" s="21">
        <v>2.9</v>
      </c>
      <c r="N56" s="22">
        <v>0</v>
      </c>
      <c r="O56" s="23">
        <v>77</v>
      </c>
      <c r="P56" s="15"/>
      <c r="Q56" s="10">
        <v>2070</v>
      </c>
      <c r="R56" s="10" t="s">
        <v>174</v>
      </c>
      <c r="S56" s="10" t="s">
        <v>32</v>
      </c>
      <c r="T56" s="10" t="s">
        <v>96</v>
      </c>
      <c r="U56" s="16">
        <v>2.1</v>
      </c>
      <c r="V56" s="17">
        <v>0</v>
      </c>
      <c r="W56" s="18">
        <v>37</v>
      </c>
    </row>
    <row r="57" spans="1:23" x14ac:dyDescent="0.2">
      <c r="A57" s="9">
        <v>1047</v>
      </c>
      <c r="B57" s="10" t="s">
        <v>200</v>
      </c>
      <c r="C57" s="11" t="s">
        <v>30</v>
      </c>
      <c r="D57" s="10" t="s">
        <v>45</v>
      </c>
      <c r="E57" s="12">
        <v>1.8</v>
      </c>
      <c r="F57" s="13">
        <v>0</v>
      </c>
      <c r="G57" s="14">
        <v>0</v>
      </c>
      <c r="H57" s="15"/>
      <c r="I57" s="19">
        <v>2082</v>
      </c>
      <c r="J57" s="19" t="s">
        <v>192</v>
      </c>
      <c r="K57" s="20" t="s">
        <v>32</v>
      </c>
      <c r="L57" s="19" t="s">
        <v>43</v>
      </c>
      <c r="M57" s="21">
        <v>2.9</v>
      </c>
      <c r="N57" s="22">
        <v>1</v>
      </c>
      <c r="O57" s="23">
        <v>84</v>
      </c>
      <c r="P57" s="15"/>
      <c r="Q57" s="10">
        <v>2072</v>
      </c>
      <c r="R57" s="10" t="s">
        <v>634</v>
      </c>
      <c r="S57" s="10" t="s">
        <v>32</v>
      </c>
      <c r="T57" s="10" t="s">
        <v>48</v>
      </c>
      <c r="U57" s="16">
        <v>2.1</v>
      </c>
      <c r="V57" s="17">
        <v>0</v>
      </c>
      <c r="W57" s="18">
        <v>0</v>
      </c>
    </row>
    <row r="58" spans="1:23" x14ac:dyDescent="0.2">
      <c r="A58" s="9">
        <v>1077</v>
      </c>
      <c r="B58" s="10" t="s">
        <v>203</v>
      </c>
      <c r="C58" s="11" t="s">
        <v>30</v>
      </c>
      <c r="D58" s="10" t="s">
        <v>96</v>
      </c>
      <c r="E58" s="12">
        <v>1.8</v>
      </c>
      <c r="F58" s="13">
        <v>0</v>
      </c>
      <c r="G58" s="14">
        <v>0</v>
      </c>
      <c r="H58" s="15"/>
      <c r="I58" s="19">
        <v>2084</v>
      </c>
      <c r="J58" s="19" t="s">
        <v>195</v>
      </c>
      <c r="K58" s="20" t="s">
        <v>32</v>
      </c>
      <c r="L58" s="19" t="s">
        <v>60</v>
      </c>
      <c r="M58" s="21">
        <v>2.9</v>
      </c>
      <c r="N58" s="22">
        <v>0</v>
      </c>
      <c r="O58" s="23">
        <v>4</v>
      </c>
      <c r="P58" s="15"/>
      <c r="Q58" s="10">
        <v>2145</v>
      </c>
      <c r="R58" s="10" t="s">
        <v>179</v>
      </c>
      <c r="S58" s="10" t="s">
        <v>32</v>
      </c>
      <c r="T58" s="10" t="s">
        <v>67</v>
      </c>
      <c r="U58" s="16">
        <v>2.1</v>
      </c>
      <c r="V58" s="17">
        <v>0</v>
      </c>
      <c r="W58" s="18">
        <v>0</v>
      </c>
    </row>
    <row r="59" spans="1:23" x14ac:dyDescent="0.2">
      <c r="A59" s="9">
        <v>1025</v>
      </c>
      <c r="B59" s="10" t="s">
        <v>647</v>
      </c>
      <c r="C59" s="11" t="s">
        <v>30</v>
      </c>
      <c r="D59" s="10" t="s">
        <v>48</v>
      </c>
      <c r="E59" s="12">
        <v>1.7</v>
      </c>
      <c r="F59" s="13">
        <v>0</v>
      </c>
      <c r="G59" s="14">
        <v>1</v>
      </c>
      <c r="H59" s="15"/>
      <c r="I59" s="19">
        <v>2096</v>
      </c>
      <c r="J59" s="19" t="s">
        <v>198</v>
      </c>
      <c r="K59" s="20" t="s">
        <v>32</v>
      </c>
      <c r="L59" s="19" t="s">
        <v>62</v>
      </c>
      <c r="M59" s="21">
        <v>2.9</v>
      </c>
      <c r="N59" s="22">
        <v>0</v>
      </c>
      <c r="O59" s="23">
        <v>0</v>
      </c>
      <c r="P59" s="15"/>
      <c r="Q59" s="10">
        <v>2157</v>
      </c>
      <c r="R59" s="10" t="s">
        <v>181</v>
      </c>
      <c r="S59" s="10" t="s">
        <v>32</v>
      </c>
      <c r="T59" s="10" t="s">
        <v>56</v>
      </c>
      <c r="U59" s="16">
        <v>2.1</v>
      </c>
      <c r="V59" s="17">
        <v>0</v>
      </c>
      <c r="W59" s="18">
        <v>0</v>
      </c>
    </row>
    <row r="60" spans="1:23" x14ac:dyDescent="0.2">
      <c r="A60" s="9">
        <v>1026</v>
      </c>
      <c r="B60" s="10" t="s">
        <v>208</v>
      </c>
      <c r="C60" s="11" t="s">
        <v>30</v>
      </c>
      <c r="D60" s="10" t="s">
        <v>67</v>
      </c>
      <c r="E60" s="12">
        <v>1.7</v>
      </c>
      <c r="F60" s="13">
        <v>0</v>
      </c>
      <c r="G60" s="14">
        <v>43</v>
      </c>
      <c r="H60" s="15"/>
      <c r="I60" s="19">
        <v>2112</v>
      </c>
      <c r="J60" s="19" t="s">
        <v>201</v>
      </c>
      <c r="K60" s="20" t="s">
        <v>32</v>
      </c>
      <c r="L60" s="19" t="s">
        <v>75</v>
      </c>
      <c r="M60" s="21">
        <v>2.9</v>
      </c>
      <c r="N60" s="22">
        <v>0</v>
      </c>
      <c r="O60" s="23">
        <v>41</v>
      </c>
      <c r="P60" s="15"/>
      <c r="Q60" s="10">
        <v>2233</v>
      </c>
      <c r="R60" s="10" t="s">
        <v>184</v>
      </c>
      <c r="S60" s="10" t="s">
        <v>32</v>
      </c>
      <c r="T60" s="10" t="s">
        <v>101</v>
      </c>
      <c r="U60" s="16">
        <v>2.1</v>
      </c>
      <c r="V60" s="17">
        <v>0</v>
      </c>
      <c r="W60" s="18">
        <v>0</v>
      </c>
    </row>
    <row r="61" spans="1:23" x14ac:dyDescent="0.2">
      <c r="A61" s="9">
        <v>1029</v>
      </c>
      <c r="B61" s="10" t="s">
        <v>211</v>
      </c>
      <c r="C61" s="11" t="s">
        <v>30</v>
      </c>
      <c r="D61" s="10" t="s">
        <v>60</v>
      </c>
      <c r="E61" s="12">
        <v>1.7</v>
      </c>
      <c r="F61" s="13">
        <v>0</v>
      </c>
      <c r="G61" s="14">
        <v>7</v>
      </c>
      <c r="H61" s="15"/>
      <c r="I61" s="19">
        <v>2114</v>
      </c>
      <c r="J61" s="19" t="s">
        <v>204</v>
      </c>
      <c r="K61" s="20" t="s">
        <v>32</v>
      </c>
      <c r="L61" s="19" t="s">
        <v>67</v>
      </c>
      <c r="M61" s="21">
        <v>2.9</v>
      </c>
      <c r="N61" s="22">
        <v>0</v>
      </c>
      <c r="O61" s="23">
        <v>14</v>
      </c>
      <c r="P61" s="15"/>
      <c r="Q61" s="10">
        <v>2305</v>
      </c>
      <c r="R61" s="10" t="s">
        <v>648</v>
      </c>
      <c r="S61" s="10" t="s">
        <v>32</v>
      </c>
      <c r="T61" s="10" t="s">
        <v>64</v>
      </c>
      <c r="U61" s="16">
        <v>2.1</v>
      </c>
      <c r="V61" s="17">
        <v>0</v>
      </c>
      <c r="W61" s="18">
        <v>7</v>
      </c>
    </row>
    <row r="62" spans="1:23" x14ac:dyDescent="0.2">
      <c r="A62" s="9">
        <v>1030</v>
      </c>
      <c r="B62" s="10" t="s">
        <v>214</v>
      </c>
      <c r="C62" s="11" t="s">
        <v>30</v>
      </c>
      <c r="D62" s="10" t="s">
        <v>79</v>
      </c>
      <c r="E62" s="12">
        <v>1.7</v>
      </c>
      <c r="F62" s="13">
        <v>0</v>
      </c>
      <c r="G62" s="14">
        <v>0</v>
      </c>
      <c r="H62" s="15"/>
      <c r="I62" s="19">
        <v>2122</v>
      </c>
      <c r="J62" s="19" t="s">
        <v>206</v>
      </c>
      <c r="K62" s="20" t="s">
        <v>32</v>
      </c>
      <c r="L62" s="19" t="s">
        <v>75</v>
      </c>
      <c r="M62" s="21">
        <v>2.9</v>
      </c>
      <c r="N62" s="22">
        <v>0</v>
      </c>
      <c r="O62" s="23">
        <v>116</v>
      </c>
      <c r="P62" s="15"/>
      <c r="Q62" s="10">
        <v>2073</v>
      </c>
      <c r="R62" s="10" t="s">
        <v>187</v>
      </c>
      <c r="S62" s="10" t="s">
        <v>32</v>
      </c>
      <c r="T62" s="10" t="s">
        <v>79</v>
      </c>
      <c r="U62" s="16">
        <v>2</v>
      </c>
      <c r="V62" s="17">
        <v>0</v>
      </c>
      <c r="W62" s="18">
        <v>92</v>
      </c>
    </row>
    <row r="63" spans="1:23" x14ac:dyDescent="0.2">
      <c r="A63" s="9">
        <v>1060</v>
      </c>
      <c r="B63" s="10" t="s">
        <v>217</v>
      </c>
      <c r="C63" s="11" t="s">
        <v>30</v>
      </c>
      <c r="D63" s="10" t="s">
        <v>75</v>
      </c>
      <c r="E63" s="12">
        <v>1.7</v>
      </c>
      <c r="F63" s="13">
        <v>0</v>
      </c>
      <c r="G63" s="14">
        <v>0</v>
      </c>
      <c r="H63" s="15"/>
      <c r="I63" s="19">
        <v>2182</v>
      </c>
      <c r="J63" s="19" t="s">
        <v>209</v>
      </c>
      <c r="K63" s="20" t="s">
        <v>32</v>
      </c>
      <c r="L63" s="19" t="s">
        <v>64</v>
      </c>
      <c r="M63" s="21">
        <v>2.9</v>
      </c>
      <c r="N63" s="22">
        <v>6</v>
      </c>
      <c r="O63" s="23">
        <v>19</v>
      </c>
      <c r="P63" s="15"/>
      <c r="Q63" s="10">
        <v>2074</v>
      </c>
      <c r="R63" s="10" t="s">
        <v>190</v>
      </c>
      <c r="S63" s="10" t="s">
        <v>32</v>
      </c>
      <c r="T63" s="10" t="s">
        <v>41</v>
      </c>
      <c r="U63" s="16">
        <v>2</v>
      </c>
      <c r="V63" s="17">
        <v>0</v>
      </c>
      <c r="W63" s="18">
        <v>0</v>
      </c>
    </row>
    <row r="64" spans="1:23" x14ac:dyDescent="0.2">
      <c r="A64" s="9">
        <v>1082</v>
      </c>
      <c r="B64" s="10" t="s">
        <v>666</v>
      </c>
      <c r="C64" s="11" t="s">
        <v>30</v>
      </c>
      <c r="D64" s="10" t="s">
        <v>79</v>
      </c>
      <c r="E64" s="12">
        <v>1.7</v>
      </c>
      <c r="F64" s="13">
        <v>0</v>
      </c>
      <c r="G64" s="14">
        <v>0</v>
      </c>
      <c r="H64" s="15"/>
      <c r="I64" s="19">
        <v>2225</v>
      </c>
      <c r="J64" s="19" t="s">
        <v>212</v>
      </c>
      <c r="K64" s="20" t="s">
        <v>32</v>
      </c>
      <c r="L64" s="19" t="s">
        <v>56</v>
      </c>
      <c r="M64" s="21">
        <v>2.9</v>
      </c>
      <c r="N64" s="22">
        <v>12</v>
      </c>
      <c r="O64" s="23">
        <v>107</v>
      </c>
      <c r="P64" s="15"/>
      <c r="Q64" s="10">
        <v>2076</v>
      </c>
      <c r="R64" s="10" t="s">
        <v>193</v>
      </c>
      <c r="S64" s="10" t="s">
        <v>32</v>
      </c>
      <c r="T64" s="10" t="s">
        <v>48</v>
      </c>
      <c r="U64" s="16">
        <v>2</v>
      </c>
      <c r="V64" s="17">
        <v>0</v>
      </c>
      <c r="W64" s="18">
        <v>0</v>
      </c>
    </row>
    <row r="65" spans="1:23" x14ac:dyDescent="0.2">
      <c r="A65" s="9">
        <v>1031</v>
      </c>
      <c r="B65" s="10" t="s">
        <v>220</v>
      </c>
      <c r="C65" s="11" t="s">
        <v>30</v>
      </c>
      <c r="D65" s="10" t="s">
        <v>48</v>
      </c>
      <c r="E65" s="12">
        <v>1.6</v>
      </c>
      <c r="F65" s="13">
        <v>0</v>
      </c>
      <c r="G65" s="14">
        <v>0</v>
      </c>
      <c r="H65" s="15"/>
      <c r="I65" s="19">
        <v>2277</v>
      </c>
      <c r="J65" s="19" t="s">
        <v>215</v>
      </c>
      <c r="K65" s="20" t="s">
        <v>32</v>
      </c>
      <c r="L65" s="19" t="s">
        <v>56</v>
      </c>
      <c r="M65" s="21">
        <v>2.9</v>
      </c>
      <c r="N65" s="22">
        <v>0</v>
      </c>
      <c r="O65" s="23">
        <v>4</v>
      </c>
      <c r="P65" s="15"/>
      <c r="Q65" s="10">
        <v>2079</v>
      </c>
      <c r="R65" s="10" t="s">
        <v>196</v>
      </c>
      <c r="S65" s="10" t="s">
        <v>32</v>
      </c>
      <c r="T65" s="10" t="s">
        <v>48</v>
      </c>
      <c r="U65" s="16">
        <v>2</v>
      </c>
      <c r="V65" s="17">
        <v>0</v>
      </c>
      <c r="W65" s="18">
        <v>0</v>
      </c>
    </row>
    <row r="66" spans="1:23" x14ac:dyDescent="0.2">
      <c r="A66" s="9">
        <v>1032</v>
      </c>
      <c r="B66" s="10" t="s">
        <v>223</v>
      </c>
      <c r="C66" s="11" t="s">
        <v>30</v>
      </c>
      <c r="D66" s="10" t="s">
        <v>43</v>
      </c>
      <c r="E66" s="12">
        <v>1.6</v>
      </c>
      <c r="F66" s="13">
        <v>0</v>
      </c>
      <c r="G66" s="14">
        <v>0</v>
      </c>
      <c r="H66" s="15"/>
      <c r="I66" s="19">
        <v>2306</v>
      </c>
      <c r="J66" s="19" t="s">
        <v>667</v>
      </c>
      <c r="K66" s="20" t="s">
        <v>32</v>
      </c>
      <c r="L66" s="19" t="s">
        <v>39</v>
      </c>
      <c r="M66" s="21">
        <v>2.9</v>
      </c>
      <c r="N66" s="22">
        <v>0</v>
      </c>
      <c r="O66" s="23">
        <v>8</v>
      </c>
      <c r="P66" s="15"/>
      <c r="Q66" s="10">
        <v>2166</v>
      </c>
      <c r="R66" s="10" t="s">
        <v>199</v>
      </c>
      <c r="S66" s="10" t="s">
        <v>32</v>
      </c>
      <c r="T66" s="10" t="s">
        <v>75</v>
      </c>
      <c r="U66" s="16">
        <v>2</v>
      </c>
      <c r="V66" s="17">
        <v>0</v>
      </c>
      <c r="W66" s="18">
        <v>0</v>
      </c>
    </row>
    <row r="67" spans="1:23" x14ac:dyDescent="0.2">
      <c r="A67" s="9">
        <v>2003</v>
      </c>
      <c r="B67" s="10" t="s">
        <v>226</v>
      </c>
      <c r="C67" s="11" t="s">
        <v>32</v>
      </c>
      <c r="D67" s="10" t="s">
        <v>39</v>
      </c>
      <c r="E67" s="12">
        <v>5</v>
      </c>
      <c r="F67" s="13">
        <v>0</v>
      </c>
      <c r="G67" s="14">
        <v>115</v>
      </c>
      <c r="H67" s="15"/>
      <c r="I67" s="19">
        <v>2007</v>
      </c>
      <c r="J67" s="19" t="s">
        <v>218</v>
      </c>
      <c r="K67" s="20" t="s">
        <v>32</v>
      </c>
      <c r="L67" s="19" t="s">
        <v>64</v>
      </c>
      <c r="M67" s="21">
        <v>2.8</v>
      </c>
      <c r="N67" s="22">
        <v>0</v>
      </c>
      <c r="O67" s="23">
        <v>22</v>
      </c>
      <c r="P67" s="15"/>
      <c r="Q67" s="10">
        <v>2190</v>
      </c>
      <c r="R67" s="10" t="s">
        <v>202</v>
      </c>
      <c r="S67" s="10" t="s">
        <v>32</v>
      </c>
      <c r="T67" s="10" t="s">
        <v>62</v>
      </c>
      <c r="U67" s="16">
        <v>2</v>
      </c>
      <c r="V67" s="17">
        <v>0</v>
      </c>
      <c r="W67" s="18">
        <v>5</v>
      </c>
    </row>
    <row r="68" spans="1:23" x14ac:dyDescent="0.2">
      <c r="A68" s="9">
        <v>2019</v>
      </c>
      <c r="B68" s="10" t="s">
        <v>229</v>
      </c>
      <c r="C68" s="11" t="s">
        <v>32</v>
      </c>
      <c r="D68" s="10" t="s">
        <v>39</v>
      </c>
      <c r="E68" s="12">
        <v>4.9000000000000004</v>
      </c>
      <c r="F68" s="13">
        <v>0</v>
      </c>
      <c r="G68" s="14">
        <v>60</v>
      </c>
      <c r="H68" s="15"/>
      <c r="I68" s="19">
        <v>2008</v>
      </c>
      <c r="J68" s="19" t="s">
        <v>221</v>
      </c>
      <c r="K68" s="20" t="s">
        <v>32</v>
      </c>
      <c r="L68" s="19" t="s">
        <v>58</v>
      </c>
      <c r="M68" s="21">
        <v>2.8</v>
      </c>
      <c r="N68" s="22">
        <v>0</v>
      </c>
      <c r="O68" s="23">
        <v>54</v>
      </c>
      <c r="P68" s="15"/>
      <c r="Q68" s="10">
        <v>2230</v>
      </c>
      <c r="R68" s="10" t="s">
        <v>205</v>
      </c>
      <c r="S68" s="10" t="s">
        <v>32</v>
      </c>
      <c r="T68" s="10" t="s">
        <v>60</v>
      </c>
      <c r="U68" s="16">
        <v>2</v>
      </c>
      <c r="V68" s="17">
        <v>0</v>
      </c>
      <c r="W68" s="18">
        <v>1</v>
      </c>
    </row>
    <row r="69" spans="1:23" x14ac:dyDescent="0.2">
      <c r="A69" s="9">
        <v>2022</v>
      </c>
      <c r="B69" s="10" t="s">
        <v>232</v>
      </c>
      <c r="C69" s="11" t="s">
        <v>32</v>
      </c>
      <c r="D69" s="10" t="s">
        <v>39</v>
      </c>
      <c r="E69" s="12">
        <v>4.5999999999999996</v>
      </c>
      <c r="F69" s="13">
        <v>2</v>
      </c>
      <c r="G69" s="14">
        <v>63</v>
      </c>
      <c r="H69" s="15"/>
      <c r="I69" s="19">
        <v>2009</v>
      </c>
      <c r="J69" s="19" t="s">
        <v>224</v>
      </c>
      <c r="K69" s="20" t="s">
        <v>32</v>
      </c>
      <c r="L69" s="19" t="s">
        <v>62</v>
      </c>
      <c r="M69" s="21">
        <v>2.8</v>
      </c>
      <c r="N69" s="22">
        <v>0</v>
      </c>
      <c r="O69" s="23">
        <v>-1</v>
      </c>
      <c r="P69" s="15"/>
      <c r="Q69" s="10">
        <v>2243</v>
      </c>
      <c r="R69" s="10" t="s">
        <v>207</v>
      </c>
      <c r="S69" s="10" t="s">
        <v>32</v>
      </c>
      <c r="T69" s="10" t="s">
        <v>41</v>
      </c>
      <c r="U69" s="16">
        <v>2</v>
      </c>
      <c r="V69" s="17">
        <v>0</v>
      </c>
      <c r="W69" s="18">
        <v>66</v>
      </c>
    </row>
    <row r="70" spans="1:23" x14ac:dyDescent="0.2">
      <c r="A70" s="9">
        <v>2027</v>
      </c>
      <c r="B70" s="10" t="s">
        <v>235</v>
      </c>
      <c r="C70" s="11" t="s">
        <v>32</v>
      </c>
      <c r="D70" s="10" t="s">
        <v>53</v>
      </c>
      <c r="E70" s="12">
        <v>4.5999999999999996</v>
      </c>
      <c r="F70" s="13">
        <v>1</v>
      </c>
      <c r="G70" s="14">
        <v>149</v>
      </c>
      <c r="H70" s="15"/>
      <c r="I70" s="19">
        <v>2014</v>
      </c>
      <c r="J70" s="19" t="s">
        <v>227</v>
      </c>
      <c r="K70" s="20" t="s">
        <v>32</v>
      </c>
      <c r="L70" s="19" t="s">
        <v>71</v>
      </c>
      <c r="M70" s="21">
        <v>2.8</v>
      </c>
      <c r="N70" s="22">
        <v>0</v>
      </c>
      <c r="O70" s="23">
        <v>138</v>
      </c>
      <c r="P70" s="15"/>
      <c r="Q70" s="10">
        <v>2246</v>
      </c>
      <c r="R70" s="10" t="s">
        <v>210</v>
      </c>
      <c r="S70" s="10" t="s">
        <v>32</v>
      </c>
      <c r="T70" s="10" t="s">
        <v>101</v>
      </c>
      <c r="U70" s="16">
        <v>2</v>
      </c>
      <c r="V70" s="17">
        <v>0</v>
      </c>
      <c r="W70" s="18">
        <v>4</v>
      </c>
    </row>
    <row r="71" spans="1:23" x14ac:dyDescent="0.2">
      <c r="A71" s="9">
        <v>2004</v>
      </c>
      <c r="B71" s="10" t="s">
        <v>238</v>
      </c>
      <c r="C71" s="11" t="s">
        <v>32</v>
      </c>
      <c r="D71" s="10" t="s">
        <v>47</v>
      </c>
      <c r="E71" s="12">
        <v>4.5</v>
      </c>
      <c r="F71" s="13">
        <v>0</v>
      </c>
      <c r="G71" s="14">
        <v>56</v>
      </c>
      <c r="H71" s="15"/>
      <c r="I71" s="19">
        <v>2060</v>
      </c>
      <c r="J71" s="19" t="s">
        <v>230</v>
      </c>
      <c r="K71" s="20" t="s">
        <v>32</v>
      </c>
      <c r="L71" s="19" t="s">
        <v>101</v>
      </c>
      <c r="M71" s="21">
        <v>2.8</v>
      </c>
      <c r="N71" s="22">
        <v>0</v>
      </c>
      <c r="O71" s="23">
        <v>109</v>
      </c>
      <c r="P71" s="15"/>
      <c r="Q71" s="10">
        <v>2265</v>
      </c>
      <c r="R71" s="10" t="s">
        <v>213</v>
      </c>
      <c r="S71" s="10" t="s">
        <v>32</v>
      </c>
      <c r="T71" s="10" t="s">
        <v>43</v>
      </c>
      <c r="U71" s="16">
        <v>2</v>
      </c>
      <c r="V71" s="17">
        <v>0</v>
      </c>
      <c r="W71" s="18">
        <v>0</v>
      </c>
    </row>
    <row r="72" spans="1:23" x14ac:dyDescent="0.2">
      <c r="A72" s="9">
        <v>2006</v>
      </c>
      <c r="B72" s="10" t="s">
        <v>241</v>
      </c>
      <c r="C72" s="11" t="s">
        <v>32</v>
      </c>
      <c r="D72" s="10" t="s">
        <v>53</v>
      </c>
      <c r="E72" s="12">
        <v>4.5</v>
      </c>
      <c r="F72" s="13">
        <v>0</v>
      </c>
      <c r="G72" s="14">
        <v>93</v>
      </c>
      <c r="H72" s="15"/>
      <c r="I72" s="19">
        <v>2098</v>
      </c>
      <c r="J72" s="19" t="s">
        <v>233</v>
      </c>
      <c r="K72" s="20" t="s">
        <v>32</v>
      </c>
      <c r="L72" s="19" t="s">
        <v>56</v>
      </c>
      <c r="M72" s="21">
        <v>2.8</v>
      </c>
      <c r="N72" s="22">
        <v>0</v>
      </c>
      <c r="O72" s="23">
        <v>32</v>
      </c>
      <c r="P72" s="15"/>
      <c r="Q72" s="10">
        <v>2307</v>
      </c>
      <c r="R72" s="10" t="s">
        <v>668</v>
      </c>
      <c r="S72" s="10" t="s">
        <v>32</v>
      </c>
      <c r="T72" s="10" t="s">
        <v>79</v>
      </c>
      <c r="U72" s="16">
        <v>2</v>
      </c>
      <c r="V72" s="17">
        <v>0</v>
      </c>
      <c r="W72" s="18">
        <v>0</v>
      </c>
    </row>
    <row r="73" spans="1:23" x14ac:dyDescent="0.2">
      <c r="A73" s="9">
        <v>2025</v>
      </c>
      <c r="B73" s="10" t="s">
        <v>244</v>
      </c>
      <c r="C73" s="11" t="s">
        <v>32</v>
      </c>
      <c r="D73" s="10" t="s">
        <v>39</v>
      </c>
      <c r="E73" s="12">
        <v>4.5</v>
      </c>
      <c r="F73" s="13">
        <v>1</v>
      </c>
      <c r="G73" s="14">
        <v>116</v>
      </c>
      <c r="H73" s="15"/>
      <c r="I73" s="19">
        <v>2108</v>
      </c>
      <c r="J73" s="19" t="s">
        <v>236</v>
      </c>
      <c r="K73" s="20" t="s">
        <v>32</v>
      </c>
      <c r="L73" s="19" t="s">
        <v>75</v>
      </c>
      <c r="M73" s="21">
        <v>2.8</v>
      </c>
      <c r="N73" s="22">
        <v>0</v>
      </c>
      <c r="O73" s="23">
        <v>110</v>
      </c>
      <c r="P73" s="15"/>
      <c r="Q73" s="10">
        <v>2308</v>
      </c>
      <c r="R73" s="10" t="s">
        <v>695</v>
      </c>
      <c r="S73" s="10" t="s">
        <v>32</v>
      </c>
      <c r="T73" s="10" t="s">
        <v>62</v>
      </c>
      <c r="U73" s="16">
        <v>2</v>
      </c>
      <c r="V73" s="17">
        <v>0</v>
      </c>
      <c r="W73" s="18">
        <v>14</v>
      </c>
    </row>
    <row r="74" spans="1:23" x14ac:dyDescent="0.2">
      <c r="A74" s="9">
        <v>2011</v>
      </c>
      <c r="B74" s="10" t="s">
        <v>247</v>
      </c>
      <c r="C74" s="11" t="s">
        <v>32</v>
      </c>
      <c r="D74" s="10" t="s">
        <v>45</v>
      </c>
      <c r="E74" s="12">
        <v>4.4000000000000004</v>
      </c>
      <c r="F74" s="13">
        <v>0</v>
      </c>
      <c r="G74" s="14">
        <v>59</v>
      </c>
      <c r="H74" s="15"/>
      <c r="I74" s="19">
        <v>2153</v>
      </c>
      <c r="J74" s="19" t="s">
        <v>239</v>
      </c>
      <c r="K74" s="20" t="s">
        <v>32</v>
      </c>
      <c r="L74" s="19" t="s">
        <v>83</v>
      </c>
      <c r="M74" s="21">
        <v>2.8</v>
      </c>
      <c r="N74" s="22">
        <v>0</v>
      </c>
      <c r="O74" s="23">
        <v>31</v>
      </c>
      <c r="P74" s="15"/>
      <c r="Q74" s="10">
        <v>2309</v>
      </c>
      <c r="R74" s="10" t="s">
        <v>699</v>
      </c>
      <c r="S74" s="10" t="s">
        <v>32</v>
      </c>
      <c r="T74" s="10" t="s">
        <v>64</v>
      </c>
      <c r="U74" s="16">
        <v>2</v>
      </c>
      <c r="V74" s="17">
        <v>3</v>
      </c>
      <c r="W74" s="18">
        <v>6</v>
      </c>
    </row>
    <row r="75" spans="1:23" x14ac:dyDescent="0.2">
      <c r="A75" s="9">
        <v>2015</v>
      </c>
      <c r="B75" s="10" t="s">
        <v>250</v>
      </c>
      <c r="C75" s="11" t="s">
        <v>32</v>
      </c>
      <c r="D75" s="10" t="s">
        <v>45</v>
      </c>
      <c r="E75" s="12">
        <v>4.3</v>
      </c>
      <c r="F75" s="13">
        <v>1</v>
      </c>
      <c r="G75" s="14">
        <v>60</v>
      </c>
      <c r="H75" s="15"/>
      <c r="I75" s="19">
        <v>2255</v>
      </c>
      <c r="J75" s="19" t="s">
        <v>242</v>
      </c>
      <c r="K75" s="20" t="s">
        <v>32</v>
      </c>
      <c r="L75" s="19" t="s">
        <v>62</v>
      </c>
      <c r="M75" s="21">
        <v>2.8</v>
      </c>
      <c r="N75" s="22">
        <v>0</v>
      </c>
      <c r="O75" s="23">
        <v>84</v>
      </c>
      <c r="P75" s="15"/>
      <c r="Q75" s="10">
        <v>2310</v>
      </c>
      <c r="R75" s="10" t="s">
        <v>702</v>
      </c>
      <c r="S75" s="10" t="s">
        <v>32</v>
      </c>
      <c r="T75" s="10" t="s">
        <v>47</v>
      </c>
      <c r="U75" s="16">
        <v>2</v>
      </c>
      <c r="V75" s="17">
        <v>0</v>
      </c>
      <c r="W75" s="18">
        <v>0</v>
      </c>
    </row>
    <row r="76" spans="1:23" x14ac:dyDescent="0.2">
      <c r="A76" s="9">
        <v>2038</v>
      </c>
      <c r="B76" s="10" t="s">
        <v>253</v>
      </c>
      <c r="C76" s="11" t="s">
        <v>32</v>
      </c>
      <c r="D76" s="10" t="s">
        <v>50</v>
      </c>
      <c r="E76" s="12">
        <v>4.3</v>
      </c>
      <c r="F76" s="13">
        <v>0</v>
      </c>
      <c r="G76" s="14">
        <v>159</v>
      </c>
      <c r="H76" s="15"/>
      <c r="I76" s="19">
        <v>2275</v>
      </c>
      <c r="J76" s="19" t="s">
        <v>245</v>
      </c>
      <c r="K76" s="20" t="s">
        <v>32</v>
      </c>
      <c r="L76" s="19" t="s">
        <v>48</v>
      </c>
      <c r="M76" s="21">
        <v>2.8</v>
      </c>
      <c r="N76" s="22">
        <v>0</v>
      </c>
      <c r="O76" s="23">
        <v>39</v>
      </c>
      <c r="P76" s="15"/>
      <c r="Q76" s="10">
        <v>3003</v>
      </c>
      <c r="R76" s="10" t="s">
        <v>216</v>
      </c>
      <c r="S76" s="10" t="s">
        <v>34</v>
      </c>
      <c r="T76" s="10" t="s">
        <v>39</v>
      </c>
      <c r="U76" s="16">
        <v>6</v>
      </c>
      <c r="V76" s="17">
        <v>7</v>
      </c>
      <c r="W76" s="18">
        <v>121</v>
      </c>
    </row>
    <row r="77" spans="1:23" x14ac:dyDescent="0.2">
      <c r="A77" s="9">
        <v>2037</v>
      </c>
      <c r="B77" s="10" t="s">
        <v>256</v>
      </c>
      <c r="C77" s="11" t="s">
        <v>32</v>
      </c>
      <c r="D77" s="10" t="s">
        <v>64</v>
      </c>
      <c r="E77" s="12">
        <v>4.2</v>
      </c>
      <c r="F77" s="13">
        <v>7</v>
      </c>
      <c r="G77" s="14">
        <v>55</v>
      </c>
      <c r="H77" s="15"/>
      <c r="I77" s="19">
        <v>2276</v>
      </c>
      <c r="J77" s="19" t="s">
        <v>248</v>
      </c>
      <c r="K77" s="20" t="s">
        <v>32</v>
      </c>
      <c r="L77" s="19" t="s">
        <v>41</v>
      </c>
      <c r="M77" s="21">
        <v>2.8</v>
      </c>
      <c r="N77" s="22">
        <v>5</v>
      </c>
      <c r="O77" s="23">
        <v>44</v>
      </c>
      <c r="P77" s="15"/>
      <c r="Q77" s="10">
        <v>3007</v>
      </c>
      <c r="R77" s="10" t="s">
        <v>219</v>
      </c>
      <c r="S77" s="10" t="s">
        <v>34</v>
      </c>
      <c r="T77" s="10" t="s">
        <v>45</v>
      </c>
      <c r="U77" s="16">
        <v>5.8</v>
      </c>
      <c r="V77" s="17">
        <v>0</v>
      </c>
      <c r="W77" s="18">
        <v>95</v>
      </c>
    </row>
    <row r="78" spans="1:23" x14ac:dyDescent="0.2">
      <c r="A78" s="9">
        <v>2010</v>
      </c>
      <c r="B78" s="10" t="s">
        <v>259</v>
      </c>
      <c r="C78" s="11" t="s">
        <v>32</v>
      </c>
      <c r="D78" s="10" t="s">
        <v>58</v>
      </c>
      <c r="E78" s="12">
        <v>4.0999999999999996</v>
      </c>
      <c r="F78" s="13">
        <v>1</v>
      </c>
      <c r="G78" s="14">
        <v>88</v>
      </c>
      <c r="H78" s="15"/>
      <c r="I78" s="19">
        <v>2281</v>
      </c>
      <c r="J78" s="19" t="s">
        <v>251</v>
      </c>
      <c r="K78" s="20" t="s">
        <v>32</v>
      </c>
      <c r="L78" s="19" t="s">
        <v>48</v>
      </c>
      <c r="M78" s="21">
        <v>2.8</v>
      </c>
      <c r="N78" s="22">
        <v>0</v>
      </c>
      <c r="O78" s="23">
        <v>107</v>
      </c>
      <c r="P78" s="15"/>
      <c r="Q78" s="10">
        <v>3276</v>
      </c>
      <c r="R78" s="10" t="s">
        <v>222</v>
      </c>
      <c r="S78" s="10" t="s">
        <v>34</v>
      </c>
      <c r="T78" s="10" t="s">
        <v>39</v>
      </c>
      <c r="U78" s="16">
        <v>5.6</v>
      </c>
      <c r="V78" s="17">
        <v>2</v>
      </c>
      <c r="W78" s="18">
        <v>144</v>
      </c>
    </row>
    <row r="79" spans="1:23" x14ac:dyDescent="0.2">
      <c r="A79" s="9">
        <v>2030</v>
      </c>
      <c r="B79" s="10" t="s">
        <v>262</v>
      </c>
      <c r="C79" s="11" t="s">
        <v>32</v>
      </c>
      <c r="D79" s="10" t="s">
        <v>53</v>
      </c>
      <c r="E79" s="12">
        <v>4.0999999999999996</v>
      </c>
      <c r="F79" s="13">
        <v>0</v>
      </c>
      <c r="G79" s="14">
        <v>60</v>
      </c>
      <c r="H79" s="15"/>
      <c r="I79" s="19">
        <v>2285</v>
      </c>
      <c r="J79" s="19" t="s">
        <v>254</v>
      </c>
      <c r="K79" s="20" t="s">
        <v>32</v>
      </c>
      <c r="L79" s="19" t="s">
        <v>101</v>
      </c>
      <c r="M79" s="21">
        <v>2.8</v>
      </c>
      <c r="N79" s="22">
        <v>0</v>
      </c>
      <c r="O79" s="23">
        <v>30</v>
      </c>
      <c r="P79" s="15"/>
      <c r="Q79" s="10">
        <v>3314</v>
      </c>
      <c r="R79" s="10" t="s">
        <v>225</v>
      </c>
      <c r="S79" s="10" t="s">
        <v>34</v>
      </c>
      <c r="T79" s="10" t="s">
        <v>50</v>
      </c>
      <c r="U79" s="16">
        <v>5.5</v>
      </c>
      <c r="V79" s="17">
        <v>0</v>
      </c>
      <c r="W79" s="18">
        <v>0</v>
      </c>
    </row>
    <row r="80" spans="1:23" x14ac:dyDescent="0.2">
      <c r="A80" s="9">
        <v>2162</v>
      </c>
      <c r="B80" s="10" t="s">
        <v>265</v>
      </c>
      <c r="C80" s="11" t="s">
        <v>32</v>
      </c>
      <c r="D80" s="10" t="s">
        <v>47</v>
      </c>
      <c r="E80" s="12">
        <v>4.0999999999999996</v>
      </c>
      <c r="F80" s="13">
        <v>0</v>
      </c>
      <c r="G80" s="14">
        <v>108</v>
      </c>
      <c r="H80" s="15"/>
      <c r="I80" s="19">
        <v>2016</v>
      </c>
      <c r="J80" s="19" t="s">
        <v>257</v>
      </c>
      <c r="K80" s="20" t="s">
        <v>32</v>
      </c>
      <c r="L80" s="19" t="s">
        <v>96</v>
      </c>
      <c r="M80" s="21">
        <v>2.7</v>
      </c>
      <c r="N80" s="22">
        <v>0</v>
      </c>
      <c r="O80" s="23">
        <v>0</v>
      </c>
      <c r="P80" s="15"/>
      <c r="Q80" s="10">
        <v>3235</v>
      </c>
      <c r="R80" s="10" t="s">
        <v>228</v>
      </c>
      <c r="S80" s="10" t="s">
        <v>34</v>
      </c>
      <c r="T80" s="10" t="s">
        <v>53</v>
      </c>
      <c r="U80" s="16">
        <v>5.4</v>
      </c>
      <c r="V80" s="17">
        <v>0</v>
      </c>
      <c r="W80" s="18">
        <v>164</v>
      </c>
    </row>
    <row r="81" spans="1:23" x14ac:dyDescent="0.2">
      <c r="A81" s="9">
        <v>2001</v>
      </c>
      <c r="B81" s="10" t="s">
        <v>268</v>
      </c>
      <c r="C81" s="11" t="s">
        <v>32</v>
      </c>
      <c r="D81" s="10" t="s">
        <v>45</v>
      </c>
      <c r="E81" s="12">
        <v>4</v>
      </c>
      <c r="F81" s="13">
        <v>0</v>
      </c>
      <c r="G81" s="14">
        <v>74</v>
      </c>
      <c r="H81" s="15"/>
      <c r="I81" s="19">
        <v>2029</v>
      </c>
      <c r="J81" s="19" t="s">
        <v>260</v>
      </c>
      <c r="K81" s="20" t="s">
        <v>32</v>
      </c>
      <c r="L81" s="19" t="s">
        <v>48</v>
      </c>
      <c r="M81" s="21">
        <v>2.7</v>
      </c>
      <c r="N81" s="22">
        <v>1</v>
      </c>
      <c r="O81" s="23">
        <v>68</v>
      </c>
      <c r="P81" s="15"/>
      <c r="Q81" s="10">
        <v>3001</v>
      </c>
      <c r="R81" s="10" t="s">
        <v>231</v>
      </c>
      <c r="S81" s="10" t="s">
        <v>34</v>
      </c>
      <c r="T81" s="10" t="s">
        <v>50</v>
      </c>
      <c r="U81" s="16">
        <v>5.3</v>
      </c>
      <c r="V81" s="17">
        <v>5</v>
      </c>
      <c r="W81" s="18">
        <v>152</v>
      </c>
    </row>
    <row r="82" spans="1:23" x14ac:dyDescent="0.2">
      <c r="A82" s="9">
        <v>2055</v>
      </c>
      <c r="B82" s="10" t="s">
        <v>271</v>
      </c>
      <c r="C82" s="11" t="s">
        <v>32</v>
      </c>
      <c r="D82" s="10" t="s">
        <v>64</v>
      </c>
      <c r="E82" s="12">
        <v>4</v>
      </c>
      <c r="F82" s="13">
        <v>2</v>
      </c>
      <c r="G82" s="14">
        <v>115</v>
      </c>
      <c r="H82" s="15"/>
      <c r="I82" s="19">
        <v>2033</v>
      </c>
      <c r="J82" s="19" t="s">
        <v>263</v>
      </c>
      <c r="K82" s="20" t="s">
        <v>32</v>
      </c>
      <c r="L82" s="19" t="s">
        <v>48</v>
      </c>
      <c r="M82" s="21">
        <v>2.7</v>
      </c>
      <c r="N82" s="22">
        <v>0</v>
      </c>
      <c r="O82" s="23">
        <v>0</v>
      </c>
      <c r="P82" s="15"/>
      <c r="Q82" s="10">
        <v>3005</v>
      </c>
      <c r="R82" s="10" t="s">
        <v>234</v>
      </c>
      <c r="S82" s="10" t="s">
        <v>34</v>
      </c>
      <c r="T82" s="10" t="s">
        <v>45</v>
      </c>
      <c r="U82" s="16">
        <v>5.3</v>
      </c>
      <c r="V82" s="17">
        <v>1</v>
      </c>
      <c r="W82" s="18">
        <v>106</v>
      </c>
    </row>
    <row r="83" spans="1:23" x14ac:dyDescent="0.2">
      <c r="A83" s="9">
        <v>2075</v>
      </c>
      <c r="B83" s="10" t="s">
        <v>669</v>
      </c>
      <c r="C83" s="11" t="s">
        <v>32</v>
      </c>
      <c r="D83" s="10" t="s">
        <v>53</v>
      </c>
      <c r="E83" s="12">
        <v>4</v>
      </c>
      <c r="F83" s="13">
        <v>0</v>
      </c>
      <c r="G83" s="14">
        <v>6</v>
      </c>
      <c r="H83" s="15"/>
      <c r="I83" s="19">
        <v>2034</v>
      </c>
      <c r="J83" s="19" t="s">
        <v>266</v>
      </c>
      <c r="K83" s="20" t="s">
        <v>32</v>
      </c>
      <c r="L83" s="19" t="s">
        <v>43</v>
      </c>
      <c r="M83" s="21">
        <v>2.7</v>
      </c>
      <c r="N83" s="22">
        <v>0</v>
      </c>
      <c r="O83" s="23">
        <v>0</v>
      </c>
      <c r="P83" s="15"/>
      <c r="Q83" s="10">
        <v>3093</v>
      </c>
      <c r="R83" s="10" t="s">
        <v>237</v>
      </c>
      <c r="S83" s="10" t="s">
        <v>34</v>
      </c>
      <c r="T83" s="10" t="s">
        <v>45</v>
      </c>
      <c r="U83" s="16">
        <v>5.2</v>
      </c>
      <c r="V83" s="17">
        <v>1</v>
      </c>
      <c r="W83" s="18">
        <v>103</v>
      </c>
    </row>
    <row r="84" spans="1:23" x14ac:dyDescent="0.2">
      <c r="A84" s="9">
        <v>2226</v>
      </c>
      <c r="B84" s="10" t="s">
        <v>276</v>
      </c>
      <c r="C84" s="11" t="s">
        <v>32</v>
      </c>
      <c r="D84" s="10" t="s">
        <v>39</v>
      </c>
      <c r="E84" s="12">
        <v>4</v>
      </c>
      <c r="F84" s="13">
        <v>0</v>
      </c>
      <c r="G84" s="14">
        <v>83</v>
      </c>
      <c r="H84" s="15"/>
      <c r="I84" s="19">
        <v>2035</v>
      </c>
      <c r="J84" s="19" t="s">
        <v>269</v>
      </c>
      <c r="K84" s="20" t="s">
        <v>32</v>
      </c>
      <c r="L84" s="19" t="s">
        <v>96</v>
      </c>
      <c r="M84" s="21">
        <v>2.7</v>
      </c>
      <c r="N84" s="22">
        <v>0</v>
      </c>
      <c r="O84" s="23">
        <v>8</v>
      </c>
      <c r="P84" s="15"/>
      <c r="Q84" s="10">
        <v>3017</v>
      </c>
      <c r="R84" s="10" t="s">
        <v>240</v>
      </c>
      <c r="S84" s="10" t="s">
        <v>34</v>
      </c>
      <c r="T84" s="10" t="s">
        <v>64</v>
      </c>
      <c r="U84" s="16">
        <v>5.0999999999999996</v>
      </c>
      <c r="V84" s="17">
        <v>10</v>
      </c>
      <c r="W84" s="18">
        <v>119</v>
      </c>
    </row>
    <row r="85" spans="1:23" x14ac:dyDescent="0.2">
      <c r="A85" s="9">
        <v>2293</v>
      </c>
      <c r="B85" s="10" t="s">
        <v>279</v>
      </c>
      <c r="C85" s="11" t="s">
        <v>32</v>
      </c>
      <c r="D85" s="10" t="s">
        <v>45</v>
      </c>
      <c r="E85" s="12">
        <v>4</v>
      </c>
      <c r="F85" s="13">
        <v>0</v>
      </c>
      <c r="G85" s="14">
        <v>108</v>
      </c>
      <c r="H85" s="15"/>
      <c r="I85" s="19">
        <v>2040</v>
      </c>
      <c r="J85" s="19" t="s">
        <v>272</v>
      </c>
      <c r="K85" s="20" t="s">
        <v>32</v>
      </c>
      <c r="L85" s="19" t="s">
        <v>43</v>
      </c>
      <c r="M85" s="21">
        <v>2.7</v>
      </c>
      <c r="N85" s="22">
        <v>0</v>
      </c>
      <c r="O85" s="23">
        <v>5</v>
      </c>
      <c r="P85" s="15"/>
      <c r="Q85" s="10">
        <v>3350</v>
      </c>
      <c r="R85" s="10" t="s">
        <v>243</v>
      </c>
      <c r="S85" s="10" t="s">
        <v>34</v>
      </c>
      <c r="T85" s="10" t="s">
        <v>50</v>
      </c>
      <c r="U85" s="16">
        <v>5.0999999999999996</v>
      </c>
      <c r="V85" s="17">
        <v>0</v>
      </c>
      <c r="W85" s="18">
        <v>48</v>
      </c>
    </row>
    <row r="86" spans="1:23" x14ac:dyDescent="0.2">
      <c r="A86" s="9">
        <v>2023</v>
      </c>
      <c r="B86" s="10" t="s">
        <v>282</v>
      </c>
      <c r="C86" s="11" t="s">
        <v>32</v>
      </c>
      <c r="D86" s="10" t="s">
        <v>47</v>
      </c>
      <c r="E86" s="12">
        <v>3.9</v>
      </c>
      <c r="F86" s="13">
        <v>0</v>
      </c>
      <c r="G86" s="14">
        <v>87</v>
      </c>
      <c r="H86" s="15"/>
      <c r="I86" s="19">
        <v>2143</v>
      </c>
      <c r="J86" s="19" t="s">
        <v>274</v>
      </c>
      <c r="K86" s="20" t="s">
        <v>32</v>
      </c>
      <c r="L86" s="19" t="s">
        <v>83</v>
      </c>
      <c r="M86" s="21">
        <v>2.7</v>
      </c>
      <c r="N86" s="22">
        <v>0</v>
      </c>
      <c r="O86" s="23">
        <v>25</v>
      </c>
      <c r="P86" s="15"/>
      <c r="Q86" s="10">
        <v>3376</v>
      </c>
      <c r="R86" s="10" t="s">
        <v>246</v>
      </c>
      <c r="S86" s="10" t="s">
        <v>34</v>
      </c>
      <c r="T86" s="10" t="s">
        <v>39</v>
      </c>
      <c r="U86" s="16">
        <v>5.0999999999999996</v>
      </c>
      <c r="V86" s="17">
        <v>2</v>
      </c>
      <c r="W86" s="18">
        <v>102</v>
      </c>
    </row>
    <row r="87" spans="1:23" x14ac:dyDescent="0.2">
      <c r="A87" s="9">
        <v>2031</v>
      </c>
      <c r="B87" s="10" t="s">
        <v>285</v>
      </c>
      <c r="C87" s="11" t="s">
        <v>32</v>
      </c>
      <c r="D87" s="10" t="s">
        <v>45</v>
      </c>
      <c r="E87" s="12">
        <v>3.9</v>
      </c>
      <c r="F87" s="13">
        <v>0</v>
      </c>
      <c r="G87" s="14">
        <v>123</v>
      </c>
      <c r="H87" s="15"/>
      <c r="I87" s="19">
        <v>2219</v>
      </c>
      <c r="J87" s="19" t="s">
        <v>277</v>
      </c>
      <c r="K87" s="20" t="s">
        <v>32</v>
      </c>
      <c r="L87" s="19" t="s">
        <v>71</v>
      </c>
      <c r="M87" s="21">
        <v>2.7</v>
      </c>
      <c r="N87" s="22">
        <v>0</v>
      </c>
      <c r="O87" s="23">
        <v>54</v>
      </c>
      <c r="P87" s="15"/>
      <c r="Q87" s="10">
        <v>3004</v>
      </c>
      <c r="R87" s="10" t="s">
        <v>249</v>
      </c>
      <c r="S87" s="10" t="s">
        <v>34</v>
      </c>
      <c r="T87" s="10" t="s">
        <v>53</v>
      </c>
      <c r="U87" s="16">
        <v>5</v>
      </c>
      <c r="V87" s="17">
        <v>0</v>
      </c>
      <c r="W87" s="18">
        <v>33</v>
      </c>
    </row>
    <row r="88" spans="1:23" x14ac:dyDescent="0.2">
      <c r="A88" s="9">
        <v>2067</v>
      </c>
      <c r="B88" s="10" t="s">
        <v>288</v>
      </c>
      <c r="C88" s="11" t="s">
        <v>32</v>
      </c>
      <c r="D88" s="10" t="s">
        <v>50</v>
      </c>
      <c r="E88" s="12">
        <v>3.9</v>
      </c>
      <c r="F88" s="13">
        <v>0</v>
      </c>
      <c r="G88" s="14">
        <v>26</v>
      </c>
      <c r="H88" s="15"/>
      <c r="I88" s="19">
        <v>2220</v>
      </c>
      <c r="J88" s="19" t="s">
        <v>280</v>
      </c>
      <c r="K88" s="20" t="s">
        <v>32</v>
      </c>
      <c r="L88" s="19" t="s">
        <v>71</v>
      </c>
      <c r="M88" s="21">
        <v>2.7</v>
      </c>
      <c r="N88" s="22">
        <v>0</v>
      </c>
      <c r="O88" s="23">
        <v>146</v>
      </c>
      <c r="P88" s="15"/>
      <c r="Q88" s="10">
        <v>3039</v>
      </c>
      <c r="R88" s="10" t="s">
        <v>252</v>
      </c>
      <c r="S88" s="10" t="s">
        <v>34</v>
      </c>
      <c r="T88" s="10" t="s">
        <v>45</v>
      </c>
      <c r="U88" s="16">
        <v>4.9000000000000004</v>
      </c>
      <c r="V88" s="17">
        <v>0</v>
      </c>
      <c r="W88" s="18">
        <v>31</v>
      </c>
    </row>
    <row r="89" spans="1:23" x14ac:dyDescent="0.2">
      <c r="A89" s="9">
        <v>2175</v>
      </c>
      <c r="B89" s="10" t="s">
        <v>291</v>
      </c>
      <c r="C89" s="11" t="s">
        <v>32</v>
      </c>
      <c r="D89" s="10" t="s">
        <v>64</v>
      </c>
      <c r="E89" s="12">
        <v>3.9</v>
      </c>
      <c r="F89" s="13">
        <v>0</v>
      </c>
      <c r="G89" s="14">
        <v>62</v>
      </c>
      <c r="H89" s="15"/>
      <c r="I89" s="19">
        <v>2252</v>
      </c>
      <c r="J89" s="19" t="s">
        <v>283</v>
      </c>
      <c r="K89" s="20" t="s">
        <v>32</v>
      </c>
      <c r="L89" s="19" t="s">
        <v>41</v>
      </c>
      <c r="M89" s="21">
        <v>2.7</v>
      </c>
      <c r="N89" s="22">
        <v>0</v>
      </c>
      <c r="O89" s="23">
        <v>0</v>
      </c>
      <c r="P89" s="15"/>
      <c r="Q89" s="10">
        <v>3047</v>
      </c>
      <c r="R89" s="10" t="s">
        <v>255</v>
      </c>
      <c r="S89" s="10" t="s">
        <v>34</v>
      </c>
      <c r="T89" s="10" t="s">
        <v>53</v>
      </c>
      <c r="U89" s="16">
        <v>4.9000000000000004</v>
      </c>
      <c r="V89" s="17">
        <v>2</v>
      </c>
      <c r="W89" s="18">
        <v>112</v>
      </c>
    </row>
    <row r="90" spans="1:23" x14ac:dyDescent="0.2">
      <c r="A90" s="9">
        <v>2264</v>
      </c>
      <c r="B90" s="10" t="s">
        <v>294</v>
      </c>
      <c r="C90" s="11" t="s">
        <v>32</v>
      </c>
      <c r="D90" s="10" t="s">
        <v>53</v>
      </c>
      <c r="E90" s="12">
        <v>3.9</v>
      </c>
      <c r="F90" s="13">
        <v>1</v>
      </c>
      <c r="G90" s="14">
        <v>171</v>
      </c>
      <c r="H90" s="15"/>
      <c r="I90" s="19">
        <v>2262</v>
      </c>
      <c r="J90" s="19" t="s">
        <v>286</v>
      </c>
      <c r="K90" s="20" t="s">
        <v>32</v>
      </c>
      <c r="L90" s="19" t="s">
        <v>50</v>
      </c>
      <c r="M90" s="21">
        <v>2.7</v>
      </c>
      <c r="N90" s="22">
        <v>0</v>
      </c>
      <c r="O90" s="23">
        <v>14</v>
      </c>
      <c r="P90" s="15"/>
      <c r="Q90" s="10">
        <v>3006</v>
      </c>
      <c r="R90" s="10" t="s">
        <v>258</v>
      </c>
      <c r="S90" s="10" t="s">
        <v>34</v>
      </c>
      <c r="T90" s="10" t="s">
        <v>53</v>
      </c>
      <c r="U90" s="16">
        <v>4.8</v>
      </c>
      <c r="V90" s="17">
        <v>1</v>
      </c>
      <c r="W90" s="18">
        <v>107</v>
      </c>
    </row>
    <row r="91" spans="1:23" x14ac:dyDescent="0.2">
      <c r="A91" s="9">
        <v>2274</v>
      </c>
      <c r="B91" s="10" t="s">
        <v>297</v>
      </c>
      <c r="C91" s="11" t="s">
        <v>32</v>
      </c>
      <c r="D91" s="10" t="s">
        <v>58</v>
      </c>
      <c r="E91" s="12">
        <v>3.9</v>
      </c>
      <c r="F91" s="13">
        <v>1</v>
      </c>
      <c r="G91" s="14">
        <v>166</v>
      </c>
      <c r="H91" s="15"/>
      <c r="I91" s="19">
        <v>2263</v>
      </c>
      <c r="J91" s="19" t="s">
        <v>289</v>
      </c>
      <c r="K91" s="20" t="s">
        <v>32</v>
      </c>
      <c r="L91" s="19" t="s">
        <v>56</v>
      </c>
      <c r="M91" s="21">
        <v>2.7</v>
      </c>
      <c r="N91" s="22">
        <v>0</v>
      </c>
      <c r="O91" s="23">
        <v>0</v>
      </c>
      <c r="P91" s="15"/>
      <c r="Q91" s="10">
        <v>3016</v>
      </c>
      <c r="R91" s="10" t="s">
        <v>261</v>
      </c>
      <c r="S91" s="10" t="s">
        <v>34</v>
      </c>
      <c r="T91" s="10" t="s">
        <v>39</v>
      </c>
      <c r="U91" s="16">
        <v>4.8</v>
      </c>
      <c r="V91" s="17">
        <v>0</v>
      </c>
      <c r="W91" s="18">
        <v>96</v>
      </c>
    </row>
    <row r="92" spans="1:23" x14ac:dyDescent="0.2">
      <c r="A92" s="9">
        <v>2279</v>
      </c>
      <c r="B92" s="10" t="s">
        <v>300</v>
      </c>
      <c r="C92" s="11" t="s">
        <v>32</v>
      </c>
      <c r="D92" s="10" t="s">
        <v>50</v>
      </c>
      <c r="E92" s="12">
        <v>3.9</v>
      </c>
      <c r="F92" s="13">
        <v>0</v>
      </c>
      <c r="G92" s="14">
        <v>124</v>
      </c>
      <c r="H92" s="15"/>
      <c r="I92" s="19">
        <v>2283</v>
      </c>
      <c r="J92" s="19" t="s">
        <v>292</v>
      </c>
      <c r="K92" s="20" t="s">
        <v>32</v>
      </c>
      <c r="L92" s="19" t="s">
        <v>83</v>
      </c>
      <c r="M92" s="21">
        <v>2.7</v>
      </c>
      <c r="N92" s="22">
        <v>0</v>
      </c>
      <c r="O92" s="23">
        <v>27</v>
      </c>
      <c r="P92" s="15"/>
      <c r="Q92" s="10">
        <v>3227</v>
      </c>
      <c r="R92" s="10" t="s">
        <v>264</v>
      </c>
      <c r="S92" s="10" t="s">
        <v>34</v>
      </c>
      <c r="T92" s="10" t="s">
        <v>39</v>
      </c>
      <c r="U92" s="16">
        <v>4.7</v>
      </c>
      <c r="V92" s="17">
        <v>2</v>
      </c>
      <c r="W92" s="18">
        <v>142</v>
      </c>
    </row>
    <row r="93" spans="1:23" ht="11.25" customHeight="1" x14ac:dyDescent="0.2">
      <c r="A93" s="9">
        <v>2017</v>
      </c>
      <c r="B93" s="10" t="s">
        <v>301</v>
      </c>
      <c r="C93" s="11" t="s">
        <v>32</v>
      </c>
      <c r="D93" s="10" t="s">
        <v>53</v>
      </c>
      <c r="E93" s="12">
        <v>3.8</v>
      </c>
      <c r="F93" s="13">
        <v>1</v>
      </c>
      <c r="G93" s="14">
        <v>149</v>
      </c>
      <c r="H93" s="15"/>
      <c r="I93" s="19">
        <v>2294</v>
      </c>
      <c r="J93" s="19" t="s">
        <v>295</v>
      </c>
      <c r="K93" s="20" t="s">
        <v>32</v>
      </c>
      <c r="L93" s="19" t="s">
        <v>47</v>
      </c>
      <c r="M93" s="21">
        <v>2.7</v>
      </c>
      <c r="N93" s="22">
        <v>0</v>
      </c>
      <c r="O93" s="23">
        <v>110</v>
      </c>
      <c r="P93" s="15"/>
      <c r="Q93" s="10">
        <v>3230</v>
      </c>
      <c r="R93" s="10" t="s">
        <v>267</v>
      </c>
      <c r="S93" s="10" t="s">
        <v>34</v>
      </c>
      <c r="T93" s="10" t="s">
        <v>58</v>
      </c>
      <c r="U93" s="16">
        <v>4.7</v>
      </c>
      <c r="V93" s="17">
        <v>2</v>
      </c>
      <c r="W93" s="18">
        <v>172</v>
      </c>
    </row>
    <row r="94" spans="1:23" ht="11.25" customHeight="1" x14ac:dyDescent="0.2">
      <c r="A94" s="9">
        <v>2024</v>
      </c>
      <c r="B94" s="10" t="s">
        <v>303</v>
      </c>
      <c r="C94" s="11" t="s">
        <v>32</v>
      </c>
      <c r="D94" s="10" t="s">
        <v>45</v>
      </c>
      <c r="E94" s="12">
        <v>3.8</v>
      </c>
      <c r="F94" s="13">
        <v>1</v>
      </c>
      <c r="G94" s="14">
        <v>123</v>
      </c>
      <c r="H94" s="15"/>
      <c r="I94" s="19">
        <v>2039</v>
      </c>
      <c r="J94" s="19" t="s">
        <v>298</v>
      </c>
      <c r="K94" s="20" t="s">
        <v>32</v>
      </c>
      <c r="L94" s="19" t="s">
        <v>79</v>
      </c>
      <c r="M94" s="21">
        <v>2.6</v>
      </c>
      <c r="N94" s="22">
        <v>0</v>
      </c>
      <c r="O94" s="23">
        <v>19</v>
      </c>
      <c r="P94" s="22"/>
      <c r="Q94" s="10">
        <v>3300</v>
      </c>
      <c r="R94" s="10" t="s">
        <v>270</v>
      </c>
      <c r="S94" s="10" t="s">
        <v>34</v>
      </c>
      <c r="T94" s="10" t="s">
        <v>50</v>
      </c>
      <c r="U94" s="16">
        <v>4.7</v>
      </c>
      <c r="V94" s="17">
        <v>1</v>
      </c>
      <c r="W94" s="18">
        <v>80</v>
      </c>
    </row>
    <row r="95" spans="1:23" s="26" customFormat="1" ht="11.25" customHeight="1" x14ac:dyDescent="0.2">
      <c r="A95" s="9">
        <v>2249</v>
      </c>
      <c r="B95" s="10" t="s">
        <v>306</v>
      </c>
      <c r="C95" s="11" t="s">
        <v>32</v>
      </c>
      <c r="D95" s="10" t="s">
        <v>45</v>
      </c>
      <c r="E95" s="12">
        <v>3.8</v>
      </c>
      <c r="F95" s="13">
        <v>1</v>
      </c>
      <c r="G95" s="14">
        <v>69</v>
      </c>
      <c r="H95" s="24"/>
      <c r="I95" s="19">
        <v>2095</v>
      </c>
      <c r="J95" s="19" t="s">
        <v>649</v>
      </c>
      <c r="K95" s="20" t="s">
        <v>32</v>
      </c>
      <c r="L95" s="19" t="s">
        <v>83</v>
      </c>
      <c r="M95" s="21">
        <v>2.6</v>
      </c>
      <c r="N95" s="22">
        <v>0</v>
      </c>
      <c r="O95" s="23">
        <v>0</v>
      </c>
      <c r="P95" s="25"/>
      <c r="Q95" s="10">
        <v>3002</v>
      </c>
      <c r="R95" s="10" t="s">
        <v>273</v>
      </c>
      <c r="S95" s="10" t="s">
        <v>34</v>
      </c>
      <c r="T95" s="10" t="s">
        <v>50</v>
      </c>
      <c r="U95" s="16">
        <v>4.5999999999999996</v>
      </c>
      <c r="V95" s="17">
        <v>0</v>
      </c>
      <c r="W95" s="18">
        <v>62</v>
      </c>
    </row>
    <row r="96" spans="1:23" ht="11.25" customHeight="1" x14ac:dyDescent="0.2">
      <c r="A96" s="9">
        <v>2256</v>
      </c>
      <c r="B96" s="10" t="s">
        <v>309</v>
      </c>
      <c r="C96" s="11" t="s">
        <v>32</v>
      </c>
      <c r="D96" s="10" t="s">
        <v>50</v>
      </c>
      <c r="E96" s="12">
        <v>3.8</v>
      </c>
      <c r="F96" s="13">
        <v>0</v>
      </c>
      <c r="G96" s="14">
        <v>77</v>
      </c>
      <c r="H96" s="15"/>
      <c r="I96" s="19">
        <v>2125</v>
      </c>
      <c r="J96" s="19" t="s">
        <v>650</v>
      </c>
      <c r="K96" s="20" t="s">
        <v>32</v>
      </c>
      <c r="L96" s="19" t="s">
        <v>67</v>
      </c>
      <c r="M96" s="21">
        <v>2.6</v>
      </c>
      <c r="N96" s="22">
        <v>0</v>
      </c>
      <c r="O96" s="23">
        <v>0</v>
      </c>
      <c r="P96" s="15"/>
      <c r="Q96" s="10">
        <v>3008</v>
      </c>
      <c r="R96" s="10" t="s">
        <v>275</v>
      </c>
      <c r="S96" s="10" t="s">
        <v>34</v>
      </c>
      <c r="T96" s="10" t="s">
        <v>50</v>
      </c>
      <c r="U96" s="16">
        <v>4.5999999999999996</v>
      </c>
      <c r="V96" s="17">
        <v>0</v>
      </c>
      <c r="W96" s="18">
        <v>55</v>
      </c>
    </row>
    <row r="97" spans="1:23" ht="11.25" customHeight="1" x14ac:dyDescent="0.2">
      <c r="A97" s="9">
        <v>2018</v>
      </c>
      <c r="B97" s="10" t="s">
        <v>312</v>
      </c>
      <c r="C97" s="11" t="s">
        <v>32</v>
      </c>
      <c r="D97" s="10" t="s">
        <v>50</v>
      </c>
      <c r="E97" s="12">
        <v>3.7</v>
      </c>
      <c r="F97" s="13">
        <v>0</v>
      </c>
      <c r="G97" s="14">
        <v>30</v>
      </c>
      <c r="H97" s="15"/>
      <c r="I97" s="19">
        <v>2139</v>
      </c>
      <c r="J97" s="19" t="s">
        <v>304</v>
      </c>
      <c r="K97" s="20" t="s">
        <v>32</v>
      </c>
      <c r="L97" s="19" t="s">
        <v>101</v>
      </c>
      <c r="M97" s="21">
        <v>2.6</v>
      </c>
      <c r="N97" s="22">
        <v>0</v>
      </c>
      <c r="O97" s="23">
        <v>133</v>
      </c>
      <c r="P97" s="15"/>
      <c r="Q97" s="10">
        <v>3341</v>
      </c>
      <c r="R97" s="10" t="s">
        <v>278</v>
      </c>
      <c r="S97" s="10" t="s">
        <v>34</v>
      </c>
      <c r="T97" s="10" t="s">
        <v>64</v>
      </c>
      <c r="U97" s="16">
        <v>4.5999999999999996</v>
      </c>
      <c r="V97" s="17">
        <v>8</v>
      </c>
      <c r="W97" s="18">
        <v>131</v>
      </c>
    </row>
    <row r="98" spans="1:23" ht="11.25" customHeight="1" x14ac:dyDescent="0.2">
      <c r="A98" s="9">
        <v>2173</v>
      </c>
      <c r="B98" s="10" t="s">
        <v>315</v>
      </c>
      <c r="C98" s="11" t="s">
        <v>32</v>
      </c>
      <c r="D98" s="10" t="s">
        <v>45</v>
      </c>
      <c r="E98" s="12">
        <v>3.7</v>
      </c>
      <c r="F98" s="13">
        <v>0</v>
      </c>
      <c r="G98" s="14">
        <v>46</v>
      </c>
      <c r="H98" s="15"/>
      <c r="I98" s="19">
        <v>2161</v>
      </c>
      <c r="J98" s="19" t="s">
        <v>307</v>
      </c>
      <c r="K98" s="20" t="s">
        <v>32</v>
      </c>
      <c r="L98" s="19" t="s">
        <v>60</v>
      </c>
      <c r="M98" s="21">
        <v>2.6</v>
      </c>
      <c r="N98" s="22">
        <v>0</v>
      </c>
      <c r="O98" s="23">
        <v>18</v>
      </c>
      <c r="P98" s="15"/>
      <c r="Q98" s="10">
        <v>3381</v>
      </c>
      <c r="R98" s="10" t="s">
        <v>281</v>
      </c>
      <c r="S98" s="10" t="s">
        <v>34</v>
      </c>
      <c r="T98" s="10" t="s">
        <v>45</v>
      </c>
      <c r="U98" s="16">
        <v>4.5999999999999996</v>
      </c>
      <c r="V98" s="17">
        <v>7</v>
      </c>
      <c r="W98" s="18">
        <v>120</v>
      </c>
    </row>
    <row r="99" spans="1:23" ht="11.25" customHeight="1" thickBot="1" x14ac:dyDescent="0.25">
      <c r="A99" s="9">
        <v>2254</v>
      </c>
      <c r="B99" s="27" t="s">
        <v>318</v>
      </c>
      <c r="C99" s="28" t="s">
        <v>32</v>
      </c>
      <c r="D99" s="27" t="s">
        <v>64</v>
      </c>
      <c r="E99" s="29">
        <v>3.7</v>
      </c>
      <c r="F99" s="30">
        <v>9</v>
      </c>
      <c r="G99" s="31">
        <v>105</v>
      </c>
      <c r="H99" s="32"/>
      <c r="I99" s="27">
        <v>2179</v>
      </c>
      <c r="J99" s="27" t="s">
        <v>310</v>
      </c>
      <c r="K99" s="28" t="s">
        <v>32</v>
      </c>
      <c r="L99" s="27" t="s">
        <v>75</v>
      </c>
      <c r="M99" s="29">
        <v>2.6</v>
      </c>
      <c r="N99" s="30">
        <v>0</v>
      </c>
      <c r="O99" s="31">
        <v>3</v>
      </c>
      <c r="P99" s="32"/>
      <c r="Q99" s="33">
        <v>3018</v>
      </c>
      <c r="R99" s="33" t="s">
        <v>284</v>
      </c>
      <c r="S99" s="33" t="s">
        <v>34</v>
      </c>
      <c r="T99" s="33" t="s">
        <v>45</v>
      </c>
      <c r="U99" s="34">
        <v>4.5</v>
      </c>
      <c r="V99" s="35">
        <v>4</v>
      </c>
      <c r="W99" s="36">
        <v>75</v>
      </c>
    </row>
    <row r="100" spans="1:23" ht="12" customHeight="1" thickTop="1" x14ac:dyDescent="0.2">
      <c r="A100" s="119" t="s">
        <v>0</v>
      </c>
      <c r="B100" s="121" t="s">
        <v>1</v>
      </c>
      <c r="C100" s="121" t="s">
        <v>2</v>
      </c>
      <c r="D100" s="121" t="s">
        <v>3</v>
      </c>
      <c r="E100" s="123" t="s">
        <v>4</v>
      </c>
      <c r="F100" s="117" t="s">
        <v>5</v>
      </c>
      <c r="G100" s="128"/>
      <c r="H100" s="1"/>
      <c r="I100" s="126" t="s">
        <v>0</v>
      </c>
      <c r="J100" s="121" t="s">
        <v>1</v>
      </c>
      <c r="K100" s="121" t="s">
        <v>2</v>
      </c>
      <c r="L100" s="121" t="s">
        <v>3</v>
      </c>
      <c r="M100" s="123" t="s">
        <v>4</v>
      </c>
      <c r="N100" s="117" t="s">
        <v>5</v>
      </c>
      <c r="O100" s="128"/>
      <c r="P100" s="1"/>
      <c r="Q100" s="126" t="s">
        <v>0</v>
      </c>
      <c r="R100" s="121" t="s">
        <v>1</v>
      </c>
      <c r="S100" s="121" t="s">
        <v>2</v>
      </c>
      <c r="T100" s="121" t="s">
        <v>3</v>
      </c>
      <c r="U100" s="123" t="s">
        <v>4</v>
      </c>
      <c r="V100" s="117" t="s">
        <v>5</v>
      </c>
      <c r="W100" s="125"/>
    </row>
    <row r="101" spans="1:23" x14ac:dyDescent="0.2">
      <c r="A101" s="120"/>
      <c r="B101" s="122"/>
      <c r="C101" s="122"/>
      <c r="D101" s="122"/>
      <c r="E101" s="124"/>
      <c r="F101" s="3" t="s">
        <v>6</v>
      </c>
      <c r="G101" s="37" t="s">
        <v>7</v>
      </c>
      <c r="H101" s="5"/>
      <c r="I101" s="127"/>
      <c r="J101" s="122"/>
      <c r="K101" s="122"/>
      <c r="L101" s="122"/>
      <c r="M101" s="124"/>
      <c r="N101" s="3" t="s">
        <v>6</v>
      </c>
      <c r="O101" s="37" t="s">
        <v>7</v>
      </c>
      <c r="P101" s="5"/>
      <c r="Q101" s="127"/>
      <c r="R101" s="122"/>
      <c r="S101" s="122"/>
      <c r="T101" s="122"/>
      <c r="U101" s="124"/>
      <c r="V101" s="3" t="s">
        <v>6</v>
      </c>
      <c r="W101" s="6" t="s">
        <v>7</v>
      </c>
    </row>
    <row r="102" spans="1:23" x14ac:dyDescent="0.2">
      <c r="A102" s="9">
        <v>3034</v>
      </c>
      <c r="B102" s="19" t="s">
        <v>287</v>
      </c>
      <c r="C102" s="20" t="s">
        <v>34</v>
      </c>
      <c r="D102" s="19" t="s">
        <v>53</v>
      </c>
      <c r="E102" s="21">
        <v>4.4000000000000004</v>
      </c>
      <c r="F102" s="23">
        <v>1</v>
      </c>
      <c r="G102" s="23">
        <v>2</v>
      </c>
      <c r="H102" s="15"/>
      <c r="I102" s="19">
        <v>3389</v>
      </c>
      <c r="J102" s="19" t="s">
        <v>619</v>
      </c>
      <c r="K102" s="20" t="s">
        <v>34</v>
      </c>
      <c r="L102" s="19" t="s">
        <v>71</v>
      </c>
      <c r="M102" s="21">
        <v>3.3</v>
      </c>
      <c r="N102" s="22">
        <v>0</v>
      </c>
      <c r="O102" s="23">
        <v>24</v>
      </c>
      <c r="P102" s="15"/>
      <c r="Q102" s="10">
        <v>3080</v>
      </c>
      <c r="R102" s="10" t="s">
        <v>518</v>
      </c>
      <c r="S102" s="10" t="s">
        <v>34</v>
      </c>
      <c r="T102" s="10" t="s">
        <v>48</v>
      </c>
      <c r="U102" s="16">
        <v>2.7</v>
      </c>
      <c r="V102" s="17">
        <v>0</v>
      </c>
      <c r="W102" s="38">
        <v>0</v>
      </c>
    </row>
    <row r="103" spans="1:23" x14ac:dyDescent="0.2">
      <c r="A103" s="39">
        <v>3038</v>
      </c>
      <c r="B103" s="19" t="s">
        <v>290</v>
      </c>
      <c r="C103" s="20" t="s">
        <v>34</v>
      </c>
      <c r="D103" s="19" t="s">
        <v>64</v>
      </c>
      <c r="E103" s="21">
        <v>4.4000000000000004</v>
      </c>
      <c r="F103" s="22">
        <v>0</v>
      </c>
      <c r="G103" s="23">
        <v>58</v>
      </c>
      <c r="H103" s="15"/>
      <c r="I103" s="19">
        <v>3397</v>
      </c>
      <c r="J103" s="19" t="s">
        <v>688</v>
      </c>
      <c r="K103" s="20" t="s">
        <v>34</v>
      </c>
      <c r="L103" s="19" t="s">
        <v>48</v>
      </c>
      <c r="M103" s="21">
        <v>3.3</v>
      </c>
      <c r="N103" s="22">
        <v>4</v>
      </c>
      <c r="O103" s="23">
        <v>22</v>
      </c>
      <c r="P103" s="15"/>
      <c r="Q103" s="10">
        <v>3082</v>
      </c>
      <c r="R103" s="10" t="s">
        <v>521</v>
      </c>
      <c r="S103" s="10" t="s">
        <v>34</v>
      </c>
      <c r="T103" s="10" t="s">
        <v>79</v>
      </c>
      <c r="U103" s="16">
        <v>2.7</v>
      </c>
      <c r="V103" s="17">
        <v>0</v>
      </c>
      <c r="W103" s="38">
        <v>9</v>
      </c>
    </row>
    <row r="104" spans="1:23" x14ac:dyDescent="0.2">
      <c r="A104" s="39">
        <v>3050</v>
      </c>
      <c r="B104" s="19" t="s">
        <v>293</v>
      </c>
      <c r="C104" s="20" t="s">
        <v>34</v>
      </c>
      <c r="D104" s="19" t="s">
        <v>64</v>
      </c>
      <c r="E104" s="21">
        <v>4.3</v>
      </c>
      <c r="F104" s="22">
        <v>2</v>
      </c>
      <c r="G104" s="23">
        <v>98</v>
      </c>
      <c r="H104" s="15"/>
      <c r="I104" s="19">
        <v>3014</v>
      </c>
      <c r="J104" s="19" t="s">
        <v>537</v>
      </c>
      <c r="K104" s="20" t="s">
        <v>34</v>
      </c>
      <c r="L104" s="19" t="s">
        <v>47</v>
      </c>
      <c r="M104" s="21">
        <v>3.2</v>
      </c>
      <c r="N104" s="22">
        <v>0</v>
      </c>
      <c r="O104" s="23">
        <v>8</v>
      </c>
      <c r="P104" s="15"/>
      <c r="Q104" s="10">
        <v>3091</v>
      </c>
      <c r="R104" s="10" t="s">
        <v>524</v>
      </c>
      <c r="S104" s="10" t="s">
        <v>34</v>
      </c>
      <c r="T104" s="10" t="s">
        <v>67</v>
      </c>
      <c r="U104" s="16">
        <v>2.7</v>
      </c>
      <c r="V104" s="17">
        <v>0</v>
      </c>
      <c r="W104" s="38">
        <v>0</v>
      </c>
    </row>
    <row r="105" spans="1:23" x14ac:dyDescent="0.2">
      <c r="A105" s="39">
        <v>3244</v>
      </c>
      <c r="B105" s="19" t="s">
        <v>296</v>
      </c>
      <c r="C105" s="20" t="s">
        <v>34</v>
      </c>
      <c r="D105" s="19" t="s">
        <v>39</v>
      </c>
      <c r="E105" s="21">
        <v>4.3</v>
      </c>
      <c r="F105" s="22">
        <v>2</v>
      </c>
      <c r="G105" s="23">
        <v>73</v>
      </c>
      <c r="H105" s="15"/>
      <c r="I105" s="19">
        <v>3025</v>
      </c>
      <c r="J105" s="19" t="s">
        <v>540</v>
      </c>
      <c r="K105" s="20" t="s">
        <v>34</v>
      </c>
      <c r="L105" s="19" t="s">
        <v>79</v>
      </c>
      <c r="M105" s="21">
        <v>3.2</v>
      </c>
      <c r="N105" s="22">
        <v>0</v>
      </c>
      <c r="O105" s="23">
        <v>99</v>
      </c>
      <c r="P105" s="15"/>
      <c r="Q105" s="10">
        <v>3104</v>
      </c>
      <c r="R105" s="10" t="s">
        <v>526</v>
      </c>
      <c r="S105" s="10" t="s">
        <v>34</v>
      </c>
      <c r="T105" s="10" t="s">
        <v>75</v>
      </c>
      <c r="U105" s="16">
        <v>2.7</v>
      </c>
      <c r="V105" s="17">
        <v>0</v>
      </c>
      <c r="W105" s="38">
        <v>0</v>
      </c>
    </row>
    <row r="106" spans="1:23" x14ac:dyDescent="0.2">
      <c r="A106" s="39">
        <v>3042</v>
      </c>
      <c r="B106" s="19" t="s">
        <v>299</v>
      </c>
      <c r="C106" s="20" t="s">
        <v>34</v>
      </c>
      <c r="D106" s="19" t="s">
        <v>50</v>
      </c>
      <c r="E106" s="21">
        <v>4.2</v>
      </c>
      <c r="F106" s="22">
        <v>2</v>
      </c>
      <c r="G106" s="23">
        <v>67</v>
      </c>
      <c r="H106" s="15"/>
      <c r="I106" s="19">
        <v>3033</v>
      </c>
      <c r="J106" s="19" t="s">
        <v>543</v>
      </c>
      <c r="K106" s="20" t="s">
        <v>34</v>
      </c>
      <c r="L106" s="19" t="s">
        <v>101</v>
      </c>
      <c r="M106" s="21">
        <v>3.2</v>
      </c>
      <c r="N106" s="22">
        <v>0</v>
      </c>
      <c r="O106" s="23">
        <v>82</v>
      </c>
      <c r="P106" s="15"/>
      <c r="Q106" s="10">
        <v>3168</v>
      </c>
      <c r="R106" s="10" t="s">
        <v>670</v>
      </c>
      <c r="S106" s="10" t="s">
        <v>34</v>
      </c>
      <c r="T106" s="10" t="s">
        <v>50</v>
      </c>
      <c r="U106" s="16">
        <v>2.7</v>
      </c>
      <c r="V106" s="17">
        <v>0</v>
      </c>
      <c r="W106" s="38">
        <v>1</v>
      </c>
    </row>
    <row r="107" spans="1:23" x14ac:dyDescent="0.2">
      <c r="A107" s="39">
        <v>3237</v>
      </c>
      <c r="B107" s="19" t="s">
        <v>190</v>
      </c>
      <c r="C107" s="20" t="s">
        <v>34</v>
      </c>
      <c r="D107" s="19" t="s">
        <v>47</v>
      </c>
      <c r="E107" s="21">
        <v>4.0999999999999996</v>
      </c>
      <c r="F107" s="22">
        <v>2</v>
      </c>
      <c r="G107" s="23">
        <v>74</v>
      </c>
      <c r="H107" s="15"/>
      <c r="I107" s="19">
        <v>3037</v>
      </c>
      <c r="J107" s="19" t="s">
        <v>546</v>
      </c>
      <c r="K107" s="20" t="s">
        <v>34</v>
      </c>
      <c r="L107" s="19" t="s">
        <v>101</v>
      </c>
      <c r="M107" s="21">
        <v>3.2</v>
      </c>
      <c r="N107" s="22">
        <v>0</v>
      </c>
      <c r="O107" s="23">
        <v>75</v>
      </c>
      <c r="P107" s="15"/>
      <c r="Q107" s="10">
        <v>3184</v>
      </c>
      <c r="R107" s="10" t="s">
        <v>531</v>
      </c>
      <c r="S107" s="10" t="s">
        <v>34</v>
      </c>
      <c r="T107" s="10" t="s">
        <v>75</v>
      </c>
      <c r="U107" s="16">
        <v>2.7</v>
      </c>
      <c r="V107" s="17">
        <v>0</v>
      </c>
      <c r="W107" s="38">
        <v>0</v>
      </c>
    </row>
    <row r="108" spans="1:23" x14ac:dyDescent="0.2">
      <c r="A108" s="39">
        <v>3335</v>
      </c>
      <c r="B108" s="19" t="s">
        <v>302</v>
      </c>
      <c r="C108" s="20" t="s">
        <v>34</v>
      </c>
      <c r="D108" s="19" t="s">
        <v>39</v>
      </c>
      <c r="E108" s="21">
        <v>4.0999999999999996</v>
      </c>
      <c r="F108" s="22">
        <v>0</v>
      </c>
      <c r="G108" s="23">
        <v>1</v>
      </c>
      <c r="H108" s="15"/>
      <c r="I108" s="19">
        <v>3060</v>
      </c>
      <c r="J108" s="19" t="s">
        <v>549</v>
      </c>
      <c r="K108" s="20" t="s">
        <v>34</v>
      </c>
      <c r="L108" s="19" t="s">
        <v>64</v>
      </c>
      <c r="M108" s="21">
        <v>3.2</v>
      </c>
      <c r="N108" s="22">
        <v>2</v>
      </c>
      <c r="O108" s="23">
        <v>43</v>
      </c>
      <c r="P108" s="15"/>
      <c r="Q108" s="10">
        <v>3187</v>
      </c>
      <c r="R108" s="10" t="s">
        <v>533</v>
      </c>
      <c r="S108" s="10" t="s">
        <v>34</v>
      </c>
      <c r="T108" s="10" t="s">
        <v>67</v>
      </c>
      <c r="U108" s="16">
        <v>2.7</v>
      </c>
      <c r="V108" s="17">
        <v>0</v>
      </c>
      <c r="W108" s="38">
        <v>0</v>
      </c>
    </row>
    <row r="109" spans="1:23" x14ac:dyDescent="0.2">
      <c r="A109" s="39">
        <v>3369</v>
      </c>
      <c r="B109" s="19" t="s">
        <v>305</v>
      </c>
      <c r="C109" s="20" t="s">
        <v>34</v>
      </c>
      <c r="D109" s="19" t="s">
        <v>60</v>
      </c>
      <c r="E109" s="21">
        <v>4.0999999999999996</v>
      </c>
      <c r="F109" s="22">
        <v>0</v>
      </c>
      <c r="G109" s="23">
        <v>86</v>
      </c>
      <c r="H109" s="15"/>
      <c r="I109" s="19">
        <v>3088</v>
      </c>
      <c r="J109" s="19" t="s">
        <v>551</v>
      </c>
      <c r="K109" s="20" t="s">
        <v>34</v>
      </c>
      <c r="L109" s="19" t="s">
        <v>47</v>
      </c>
      <c r="M109" s="21">
        <v>3.2</v>
      </c>
      <c r="N109" s="22">
        <v>0</v>
      </c>
      <c r="O109" s="23">
        <v>11</v>
      </c>
      <c r="P109" s="15"/>
      <c r="Q109" s="10">
        <v>3283</v>
      </c>
      <c r="R109" s="10" t="s">
        <v>535</v>
      </c>
      <c r="S109" s="10" t="s">
        <v>34</v>
      </c>
      <c r="T109" s="10" t="s">
        <v>71</v>
      </c>
      <c r="U109" s="16">
        <v>2.7</v>
      </c>
      <c r="V109" s="17">
        <v>0</v>
      </c>
      <c r="W109" s="38">
        <v>0</v>
      </c>
    </row>
    <row r="110" spans="1:23" x14ac:dyDescent="0.2">
      <c r="A110" s="39">
        <v>3013</v>
      </c>
      <c r="B110" s="19" t="s">
        <v>308</v>
      </c>
      <c r="C110" s="20" t="s">
        <v>34</v>
      </c>
      <c r="D110" s="19" t="s">
        <v>45</v>
      </c>
      <c r="E110" s="21">
        <v>4</v>
      </c>
      <c r="F110" s="22">
        <v>5</v>
      </c>
      <c r="G110" s="23">
        <v>98</v>
      </c>
      <c r="H110" s="15"/>
      <c r="I110" s="19">
        <v>3217</v>
      </c>
      <c r="J110" s="19" t="s">
        <v>553</v>
      </c>
      <c r="K110" s="20" t="s">
        <v>34</v>
      </c>
      <c r="L110" s="19" t="s">
        <v>56</v>
      </c>
      <c r="M110" s="21">
        <v>3.2</v>
      </c>
      <c r="N110" s="22">
        <v>1</v>
      </c>
      <c r="O110" s="23">
        <v>23</v>
      </c>
      <c r="P110" s="15"/>
      <c r="Q110" s="10">
        <v>3357</v>
      </c>
      <c r="R110" s="10" t="s">
        <v>538</v>
      </c>
      <c r="S110" s="10" t="s">
        <v>34</v>
      </c>
      <c r="T110" s="10" t="s">
        <v>101</v>
      </c>
      <c r="U110" s="16">
        <v>2.7</v>
      </c>
      <c r="V110" s="17">
        <v>0</v>
      </c>
      <c r="W110" s="38">
        <v>4</v>
      </c>
    </row>
    <row r="111" spans="1:23" x14ac:dyDescent="0.2">
      <c r="A111" s="39">
        <v>3028</v>
      </c>
      <c r="B111" s="19" t="s">
        <v>311</v>
      </c>
      <c r="C111" s="20" t="s">
        <v>34</v>
      </c>
      <c r="D111" s="19" t="s">
        <v>50</v>
      </c>
      <c r="E111" s="21">
        <v>4</v>
      </c>
      <c r="F111" s="22">
        <v>1</v>
      </c>
      <c r="G111" s="23">
        <v>30</v>
      </c>
      <c r="H111" s="15"/>
      <c r="I111" s="19">
        <v>3228</v>
      </c>
      <c r="J111" s="19" t="s">
        <v>556</v>
      </c>
      <c r="K111" s="20" t="s">
        <v>34</v>
      </c>
      <c r="L111" s="19" t="s">
        <v>53</v>
      </c>
      <c r="M111" s="21">
        <v>3.2</v>
      </c>
      <c r="N111" s="22">
        <v>0</v>
      </c>
      <c r="O111" s="23">
        <v>29</v>
      </c>
      <c r="P111" s="15"/>
      <c r="Q111" s="10">
        <v>3360</v>
      </c>
      <c r="R111" s="10" t="s">
        <v>541</v>
      </c>
      <c r="S111" s="10" t="s">
        <v>34</v>
      </c>
      <c r="T111" s="10" t="s">
        <v>53</v>
      </c>
      <c r="U111" s="16">
        <v>2.7</v>
      </c>
      <c r="V111" s="17">
        <v>0</v>
      </c>
      <c r="W111" s="38">
        <v>2</v>
      </c>
    </row>
    <row r="112" spans="1:23" x14ac:dyDescent="0.2">
      <c r="A112" s="39">
        <v>3032</v>
      </c>
      <c r="B112" s="19" t="s">
        <v>314</v>
      </c>
      <c r="C112" s="20" t="s">
        <v>34</v>
      </c>
      <c r="D112" s="19" t="s">
        <v>64</v>
      </c>
      <c r="E112" s="21">
        <v>4</v>
      </c>
      <c r="F112" s="22">
        <v>1</v>
      </c>
      <c r="G112" s="23">
        <v>109</v>
      </c>
      <c r="H112" s="15"/>
      <c r="I112" s="19">
        <v>3340</v>
      </c>
      <c r="J112" s="19" t="s">
        <v>558</v>
      </c>
      <c r="K112" s="20" t="s">
        <v>34</v>
      </c>
      <c r="L112" s="19" t="s">
        <v>101</v>
      </c>
      <c r="M112" s="21">
        <v>3.2</v>
      </c>
      <c r="N112" s="22">
        <v>0</v>
      </c>
      <c r="O112" s="23">
        <v>83</v>
      </c>
      <c r="P112" s="15"/>
      <c r="Q112" s="10">
        <v>3372</v>
      </c>
      <c r="R112" s="10" t="s">
        <v>544</v>
      </c>
      <c r="S112" s="10" t="s">
        <v>34</v>
      </c>
      <c r="T112" s="10" t="s">
        <v>56</v>
      </c>
      <c r="U112" s="16">
        <v>2.7</v>
      </c>
      <c r="V112" s="17">
        <v>1</v>
      </c>
      <c r="W112" s="38">
        <v>45</v>
      </c>
    </row>
    <row r="113" spans="1:23" x14ac:dyDescent="0.2">
      <c r="A113" s="39">
        <v>3214</v>
      </c>
      <c r="B113" s="19" t="s">
        <v>317</v>
      </c>
      <c r="C113" s="20" t="s">
        <v>34</v>
      </c>
      <c r="D113" s="19" t="s">
        <v>58</v>
      </c>
      <c r="E113" s="21">
        <v>4</v>
      </c>
      <c r="F113" s="22">
        <v>1</v>
      </c>
      <c r="G113" s="23">
        <v>83</v>
      </c>
      <c r="H113" s="15"/>
      <c r="I113" s="19">
        <v>3363</v>
      </c>
      <c r="J113" s="19" t="s">
        <v>561</v>
      </c>
      <c r="K113" s="20" t="s">
        <v>34</v>
      </c>
      <c r="L113" s="19" t="s">
        <v>83</v>
      </c>
      <c r="M113" s="21">
        <v>3.2</v>
      </c>
      <c r="N113" s="22">
        <v>0</v>
      </c>
      <c r="O113" s="23">
        <v>63</v>
      </c>
      <c r="P113" s="15"/>
      <c r="Q113" s="10">
        <v>3385</v>
      </c>
      <c r="R113" s="10" t="s">
        <v>547</v>
      </c>
      <c r="S113" s="10" t="s">
        <v>34</v>
      </c>
      <c r="T113" s="10" t="s">
        <v>43</v>
      </c>
      <c r="U113" s="16">
        <v>2.7</v>
      </c>
      <c r="V113" s="17">
        <v>0</v>
      </c>
      <c r="W113" s="38">
        <v>0</v>
      </c>
    </row>
    <row r="114" spans="1:23" x14ac:dyDescent="0.2">
      <c r="A114" s="39">
        <v>3040</v>
      </c>
      <c r="B114" s="19" t="s">
        <v>320</v>
      </c>
      <c r="C114" s="20" t="s">
        <v>34</v>
      </c>
      <c r="D114" s="19" t="s">
        <v>50</v>
      </c>
      <c r="E114" s="21">
        <v>3.9</v>
      </c>
      <c r="F114" s="22">
        <v>0</v>
      </c>
      <c r="G114" s="23">
        <v>35</v>
      </c>
      <c r="H114" s="15"/>
      <c r="I114" s="19">
        <v>3370</v>
      </c>
      <c r="J114" s="19" t="s">
        <v>564</v>
      </c>
      <c r="K114" s="20" t="s">
        <v>34</v>
      </c>
      <c r="L114" s="19" t="s">
        <v>41</v>
      </c>
      <c r="M114" s="21">
        <v>3.2</v>
      </c>
      <c r="N114" s="22">
        <v>0</v>
      </c>
      <c r="O114" s="23">
        <v>49</v>
      </c>
      <c r="P114" s="15"/>
      <c r="Q114" s="10">
        <v>3386</v>
      </c>
      <c r="R114" s="10" t="s">
        <v>550</v>
      </c>
      <c r="S114" s="10" t="s">
        <v>34</v>
      </c>
      <c r="T114" s="10" t="s">
        <v>71</v>
      </c>
      <c r="U114" s="16">
        <v>2.7</v>
      </c>
      <c r="V114" s="17">
        <v>0</v>
      </c>
      <c r="W114" s="38">
        <v>0</v>
      </c>
    </row>
    <row r="115" spans="1:23" x14ac:dyDescent="0.2">
      <c r="A115" s="39">
        <v>3081</v>
      </c>
      <c r="B115" s="19" t="s">
        <v>323</v>
      </c>
      <c r="C115" s="20" t="s">
        <v>34</v>
      </c>
      <c r="D115" s="19" t="s">
        <v>53</v>
      </c>
      <c r="E115" s="21">
        <v>3.9</v>
      </c>
      <c r="F115" s="22">
        <v>0</v>
      </c>
      <c r="G115" s="23">
        <v>53</v>
      </c>
      <c r="H115" s="15"/>
      <c r="I115" s="19">
        <v>3377</v>
      </c>
      <c r="J115" s="19" t="s">
        <v>567</v>
      </c>
      <c r="K115" s="20" t="s">
        <v>34</v>
      </c>
      <c r="L115" s="19" t="s">
        <v>39</v>
      </c>
      <c r="M115" s="21">
        <v>3.2</v>
      </c>
      <c r="N115" s="22">
        <v>1</v>
      </c>
      <c r="O115" s="23">
        <v>26</v>
      </c>
      <c r="P115" s="15"/>
      <c r="Q115" s="10">
        <v>3387</v>
      </c>
      <c r="R115" s="10" t="s">
        <v>552</v>
      </c>
      <c r="S115" s="10" t="s">
        <v>34</v>
      </c>
      <c r="T115" s="10" t="s">
        <v>50</v>
      </c>
      <c r="U115" s="16">
        <v>2.7</v>
      </c>
      <c r="V115" s="17">
        <v>0</v>
      </c>
      <c r="W115" s="38">
        <v>4</v>
      </c>
    </row>
    <row r="116" spans="1:23" x14ac:dyDescent="0.2">
      <c r="A116" s="39">
        <v>3149</v>
      </c>
      <c r="B116" s="19" t="s">
        <v>326</v>
      </c>
      <c r="C116" s="20" t="s">
        <v>34</v>
      </c>
      <c r="D116" s="19" t="s">
        <v>47</v>
      </c>
      <c r="E116" s="21">
        <v>3.9</v>
      </c>
      <c r="F116" s="22">
        <v>2</v>
      </c>
      <c r="G116" s="23">
        <v>177</v>
      </c>
      <c r="H116" s="15"/>
      <c r="I116" s="19">
        <v>3400</v>
      </c>
      <c r="J116" s="19" t="s">
        <v>671</v>
      </c>
      <c r="K116" s="20" t="s">
        <v>34</v>
      </c>
      <c r="L116" s="19" t="s">
        <v>62</v>
      </c>
      <c r="M116" s="21">
        <v>3.2</v>
      </c>
      <c r="N116" s="22">
        <v>0</v>
      </c>
      <c r="O116" s="23">
        <v>22</v>
      </c>
      <c r="P116" s="15"/>
      <c r="Q116" s="10">
        <v>3395</v>
      </c>
      <c r="R116" s="10" t="s">
        <v>651</v>
      </c>
      <c r="S116" s="10" t="s">
        <v>34</v>
      </c>
      <c r="T116" s="10" t="s">
        <v>53</v>
      </c>
      <c r="U116" s="16">
        <v>2.7</v>
      </c>
      <c r="V116" s="17">
        <v>2</v>
      </c>
      <c r="W116" s="38">
        <v>52</v>
      </c>
    </row>
    <row r="117" spans="1:23" x14ac:dyDescent="0.2">
      <c r="A117" s="39">
        <v>3191</v>
      </c>
      <c r="B117" s="19" t="s">
        <v>328</v>
      </c>
      <c r="C117" s="20" t="s">
        <v>34</v>
      </c>
      <c r="D117" s="19" t="s">
        <v>47</v>
      </c>
      <c r="E117" s="21">
        <v>3.9</v>
      </c>
      <c r="F117" s="22">
        <v>2</v>
      </c>
      <c r="G117" s="23">
        <v>55</v>
      </c>
      <c r="H117" s="15"/>
      <c r="I117" s="19">
        <v>3030</v>
      </c>
      <c r="J117" s="19" t="s">
        <v>569</v>
      </c>
      <c r="K117" s="20" t="s">
        <v>34</v>
      </c>
      <c r="L117" s="19" t="s">
        <v>96</v>
      </c>
      <c r="M117" s="21">
        <v>3.1</v>
      </c>
      <c r="N117" s="22">
        <v>16</v>
      </c>
      <c r="O117" s="23">
        <v>109</v>
      </c>
      <c r="P117" s="15"/>
      <c r="Q117" s="10">
        <v>3406</v>
      </c>
      <c r="R117" s="10" t="s">
        <v>700</v>
      </c>
      <c r="S117" s="10" t="s">
        <v>34</v>
      </c>
      <c r="T117" s="10" t="s">
        <v>64</v>
      </c>
      <c r="U117" s="16">
        <v>2.7</v>
      </c>
      <c r="V117" s="17">
        <v>9</v>
      </c>
      <c r="W117" s="38">
        <v>17</v>
      </c>
    </row>
    <row r="118" spans="1:23" x14ac:dyDescent="0.2">
      <c r="A118" s="39">
        <v>3347</v>
      </c>
      <c r="B118" s="19" t="s">
        <v>329</v>
      </c>
      <c r="C118" s="20" t="s">
        <v>34</v>
      </c>
      <c r="D118" s="19" t="s">
        <v>67</v>
      </c>
      <c r="E118" s="21">
        <v>3.9</v>
      </c>
      <c r="F118" s="22">
        <v>0</v>
      </c>
      <c r="G118" s="23">
        <v>139</v>
      </c>
      <c r="H118" s="15"/>
      <c r="I118" s="19">
        <v>3092</v>
      </c>
      <c r="J118" s="19" t="s">
        <v>572</v>
      </c>
      <c r="K118" s="20" t="s">
        <v>34</v>
      </c>
      <c r="L118" s="19" t="s">
        <v>62</v>
      </c>
      <c r="M118" s="21">
        <v>3.1</v>
      </c>
      <c r="N118" s="22">
        <v>0</v>
      </c>
      <c r="O118" s="23">
        <v>74</v>
      </c>
      <c r="P118" s="15"/>
      <c r="Q118" s="10">
        <v>3089</v>
      </c>
      <c r="R118" s="10" t="s">
        <v>554</v>
      </c>
      <c r="S118" s="10" t="s">
        <v>34</v>
      </c>
      <c r="T118" s="10" t="s">
        <v>96</v>
      </c>
      <c r="U118" s="16">
        <v>2.6</v>
      </c>
      <c r="V118" s="17">
        <v>0</v>
      </c>
      <c r="W118" s="38">
        <v>0</v>
      </c>
    </row>
    <row r="119" spans="1:23" x14ac:dyDescent="0.2">
      <c r="A119" s="39">
        <v>3011</v>
      </c>
      <c r="B119" s="19" t="s">
        <v>332</v>
      </c>
      <c r="C119" s="20" t="s">
        <v>34</v>
      </c>
      <c r="D119" s="19" t="s">
        <v>50</v>
      </c>
      <c r="E119" s="21">
        <v>3.8</v>
      </c>
      <c r="F119" s="22">
        <v>1</v>
      </c>
      <c r="G119" s="23">
        <v>52</v>
      </c>
      <c r="H119" s="15"/>
      <c r="I119" s="19">
        <v>3240</v>
      </c>
      <c r="J119" s="19" t="s">
        <v>574</v>
      </c>
      <c r="K119" s="20" t="s">
        <v>34</v>
      </c>
      <c r="L119" s="19" t="s">
        <v>58</v>
      </c>
      <c r="M119" s="21">
        <v>3.1</v>
      </c>
      <c r="N119" s="22">
        <v>0</v>
      </c>
      <c r="O119" s="23">
        <v>15</v>
      </c>
      <c r="P119" s="15"/>
      <c r="Q119" s="10">
        <v>3226</v>
      </c>
      <c r="R119" s="10" t="s">
        <v>672</v>
      </c>
      <c r="S119" s="10" t="s">
        <v>34</v>
      </c>
      <c r="T119" s="10" t="s">
        <v>56</v>
      </c>
      <c r="U119" s="16">
        <v>2.6</v>
      </c>
      <c r="V119" s="17">
        <v>0</v>
      </c>
      <c r="W119" s="38">
        <v>1</v>
      </c>
    </row>
    <row r="120" spans="1:23" x14ac:dyDescent="0.2">
      <c r="A120" s="39">
        <v>3062</v>
      </c>
      <c r="B120" s="19" t="s">
        <v>335</v>
      </c>
      <c r="C120" s="20" t="s">
        <v>34</v>
      </c>
      <c r="D120" s="19" t="s">
        <v>62</v>
      </c>
      <c r="E120" s="21">
        <v>3.8</v>
      </c>
      <c r="F120" s="22">
        <v>0</v>
      </c>
      <c r="G120" s="23">
        <v>129</v>
      </c>
      <c r="H120" s="15"/>
      <c r="I120" s="19">
        <v>3298</v>
      </c>
      <c r="J120" s="19" t="s">
        <v>577</v>
      </c>
      <c r="K120" s="20" t="s">
        <v>34</v>
      </c>
      <c r="L120" s="19" t="s">
        <v>43</v>
      </c>
      <c r="M120" s="21">
        <v>3.1</v>
      </c>
      <c r="N120" s="22">
        <v>2</v>
      </c>
      <c r="O120" s="23">
        <v>102</v>
      </c>
      <c r="P120" s="15"/>
      <c r="Q120" s="10">
        <v>3261</v>
      </c>
      <c r="R120" s="10" t="s">
        <v>559</v>
      </c>
      <c r="S120" s="10" t="s">
        <v>34</v>
      </c>
      <c r="T120" s="10" t="s">
        <v>41</v>
      </c>
      <c r="U120" s="16">
        <v>2.6</v>
      </c>
      <c r="V120" s="17">
        <v>0</v>
      </c>
      <c r="W120" s="38">
        <v>1</v>
      </c>
    </row>
    <row r="121" spans="1:23" x14ac:dyDescent="0.2">
      <c r="A121" s="39">
        <v>3295</v>
      </c>
      <c r="B121" s="19" t="s">
        <v>338</v>
      </c>
      <c r="C121" s="20" t="s">
        <v>34</v>
      </c>
      <c r="D121" s="19" t="s">
        <v>64</v>
      </c>
      <c r="E121" s="21">
        <v>3.8</v>
      </c>
      <c r="F121" s="22">
        <v>1</v>
      </c>
      <c r="G121" s="23">
        <v>60</v>
      </c>
      <c r="H121" s="15"/>
      <c r="I121" s="19">
        <v>3365</v>
      </c>
      <c r="J121" s="19" t="s">
        <v>579</v>
      </c>
      <c r="K121" s="20" t="s">
        <v>34</v>
      </c>
      <c r="L121" s="19" t="s">
        <v>79</v>
      </c>
      <c r="M121" s="21">
        <v>3.1</v>
      </c>
      <c r="N121" s="22">
        <v>0</v>
      </c>
      <c r="O121" s="23">
        <v>40</v>
      </c>
      <c r="P121" s="15"/>
      <c r="Q121" s="10">
        <v>3333</v>
      </c>
      <c r="R121" s="10" t="s">
        <v>562</v>
      </c>
      <c r="S121" s="10" t="s">
        <v>34</v>
      </c>
      <c r="T121" s="10" t="s">
        <v>62</v>
      </c>
      <c r="U121" s="16">
        <v>2.6</v>
      </c>
      <c r="V121" s="17">
        <v>0</v>
      </c>
      <c r="W121" s="38">
        <v>0</v>
      </c>
    </row>
    <row r="122" spans="1:23" x14ac:dyDescent="0.2">
      <c r="A122" s="39">
        <v>3344</v>
      </c>
      <c r="B122" s="19" t="s">
        <v>341</v>
      </c>
      <c r="C122" s="20" t="s">
        <v>34</v>
      </c>
      <c r="D122" s="19" t="s">
        <v>50</v>
      </c>
      <c r="E122" s="21">
        <v>3.8</v>
      </c>
      <c r="F122" s="22">
        <v>2</v>
      </c>
      <c r="G122" s="23">
        <v>94</v>
      </c>
      <c r="H122" s="15"/>
      <c r="I122" s="19">
        <v>3380</v>
      </c>
      <c r="J122" s="19" t="s">
        <v>581</v>
      </c>
      <c r="K122" s="20" t="s">
        <v>34</v>
      </c>
      <c r="L122" s="19" t="s">
        <v>56</v>
      </c>
      <c r="M122" s="21">
        <v>3.1</v>
      </c>
      <c r="N122" s="22">
        <v>0</v>
      </c>
      <c r="O122" s="23">
        <v>28</v>
      </c>
      <c r="P122" s="15"/>
      <c r="Q122" s="10">
        <v>3334</v>
      </c>
      <c r="R122" s="10" t="s">
        <v>565</v>
      </c>
      <c r="S122" s="10" t="s">
        <v>34</v>
      </c>
      <c r="T122" s="10" t="s">
        <v>53</v>
      </c>
      <c r="U122" s="16">
        <v>2.6</v>
      </c>
      <c r="V122" s="17">
        <v>0</v>
      </c>
      <c r="W122" s="38">
        <v>0</v>
      </c>
    </row>
    <row r="123" spans="1:23" x14ac:dyDescent="0.2">
      <c r="A123" s="39">
        <v>3009</v>
      </c>
      <c r="B123" s="19" t="s">
        <v>344</v>
      </c>
      <c r="C123" s="20" t="s">
        <v>34</v>
      </c>
      <c r="D123" s="19" t="s">
        <v>39</v>
      </c>
      <c r="E123" s="21">
        <v>3.7</v>
      </c>
      <c r="F123" s="22">
        <v>0</v>
      </c>
      <c r="G123" s="23">
        <v>0</v>
      </c>
      <c r="H123" s="15"/>
      <c r="I123" s="19">
        <v>3391</v>
      </c>
      <c r="J123" s="19" t="s">
        <v>624</v>
      </c>
      <c r="K123" s="20" t="s">
        <v>34</v>
      </c>
      <c r="L123" s="19" t="s">
        <v>67</v>
      </c>
      <c r="M123" s="21">
        <v>3.1</v>
      </c>
      <c r="N123" s="22">
        <v>0</v>
      </c>
      <c r="O123" s="23">
        <v>6</v>
      </c>
      <c r="P123" s="15"/>
      <c r="Q123" s="10">
        <v>3384</v>
      </c>
      <c r="R123" s="10" t="s">
        <v>673</v>
      </c>
      <c r="S123" s="10" t="s">
        <v>34</v>
      </c>
      <c r="T123" s="10" t="s">
        <v>79</v>
      </c>
      <c r="U123" s="16">
        <v>2.6</v>
      </c>
      <c r="V123" s="17">
        <v>0</v>
      </c>
      <c r="W123" s="38">
        <v>0</v>
      </c>
    </row>
    <row r="124" spans="1:23" x14ac:dyDescent="0.2">
      <c r="A124" s="39">
        <v>3020</v>
      </c>
      <c r="B124" s="19" t="s">
        <v>652</v>
      </c>
      <c r="C124" s="20" t="s">
        <v>34</v>
      </c>
      <c r="D124" s="19" t="s">
        <v>39</v>
      </c>
      <c r="E124" s="21">
        <v>3.7</v>
      </c>
      <c r="F124" s="22">
        <v>0</v>
      </c>
      <c r="G124" s="23">
        <v>30</v>
      </c>
      <c r="H124" s="15"/>
      <c r="I124" s="19">
        <v>3022</v>
      </c>
      <c r="J124" s="19" t="s">
        <v>584</v>
      </c>
      <c r="K124" s="20" t="s">
        <v>34</v>
      </c>
      <c r="L124" s="19" t="s">
        <v>43</v>
      </c>
      <c r="M124" s="21">
        <v>3</v>
      </c>
      <c r="N124" s="22">
        <v>0</v>
      </c>
      <c r="O124" s="23">
        <v>3</v>
      </c>
      <c r="P124" s="15"/>
      <c r="Q124" s="10">
        <v>3405</v>
      </c>
      <c r="R124" s="10" t="s">
        <v>701</v>
      </c>
      <c r="S124" s="10" t="s">
        <v>34</v>
      </c>
      <c r="T124" s="10" t="s">
        <v>64</v>
      </c>
      <c r="U124" s="16">
        <v>2.6</v>
      </c>
      <c r="V124" s="17">
        <v>2</v>
      </c>
      <c r="W124" s="38">
        <v>8</v>
      </c>
    </row>
    <row r="125" spans="1:23" x14ac:dyDescent="0.2">
      <c r="A125" s="39">
        <v>3078</v>
      </c>
      <c r="B125" s="19" t="s">
        <v>349</v>
      </c>
      <c r="C125" s="20" t="s">
        <v>34</v>
      </c>
      <c r="D125" s="19" t="s">
        <v>75</v>
      </c>
      <c r="E125" s="21">
        <v>3.7</v>
      </c>
      <c r="F125" s="22">
        <v>0</v>
      </c>
      <c r="G125" s="23">
        <v>85</v>
      </c>
      <c r="H125" s="15"/>
      <c r="I125" s="19">
        <v>3029</v>
      </c>
      <c r="J125" s="19" t="s">
        <v>587</v>
      </c>
      <c r="K125" s="20" t="s">
        <v>34</v>
      </c>
      <c r="L125" s="19" t="s">
        <v>62</v>
      </c>
      <c r="M125" s="21">
        <v>3</v>
      </c>
      <c r="N125" s="22">
        <v>0</v>
      </c>
      <c r="O125" s="23">
        <v>58</v>
      </c>
      <c r="P125" s="15"/>
      <c r="Q125" s="10">
        <v>3094</v>
      </c>
      <c r="R125" s="10" t="s">
        <v>570</v>
      </c>
      <c r="S125" s="10" t="s">
        <v>34</v>
      </c>
      <c r="T125" s="10" t="s">
        <v>48</v>
      </c>
      <c r="U125" s="16">
        <v>2.5</v>
      </c>
      <c r="V125" s="17">
        <v>0</v>
      </c>
      <c r="W125" s="38">
        <v>0</v>
      </c>
    </row>
    <row r="126" spans="1:23" x14ac:dyDescent="0.2">
      <c r="A126" s="39">
        <v>3122</v>
      </c>
      <c r="B126" s="19" t="s">
        <v>352</v>
      </c>
      <c r="C126" s="20" t="s">
        <v>34</v>
      </c>
      <c r="D126" s="19" t="s">
        <v>45</v>
      </c>
      <c r="E126" s="21">
        <v>3.7</v>
      </c>
      <c r="F126" s="22">
        <v>0</v>
      </c>
      <c r="G126" s="23">
        <v>42</v>
      </c>
      <c r="H126" s="15"/>
      <c r="I126" s="19">
        <v>3035</v>
      </c>
      <c r="J126" s="19" t="s">
        <v>330</v>
      </c>
      <c r="K126" s="20" t="s">
        <v>34</v>
      </c>
      <c r="L126" s="19" t="s">
        <v>64</v>
      </c>
      <c r="M126" s="21">
        <v>3</v>
      </c>
      <c r="N126" s="22">
        <v>0</v>
      </c>
      <c r="O126" s="23">
        <v>0</v>
      </c>
      <c r="P126" s="15"/>
      <c r="Q126" s="10">
        <v>3096</v>
      </c>
      <c r="R126" s="10" t="s">
        <v>573</v>
      </c>
      <c r="S126" s="10" t="s">
        <v>34</v>
      </c>
      <c r="T126" s="10" t="s">
        <v>79</v>
      </c>
      <c r="U126" s="16">
        <v>2.5</v>
      </c>
      <c r="V126" s="17">
        <v>0</v>
      </c>
      <c r="W126" s="38">
        <v>73</v>
      </c>
    </row>
    <row r="127" spans="1:23" x14ac:dyDescent="0.2">
      <c r="A127" s="39">
        <v>3223</v>
      </c>
      <c r="B127" s="19" t="s">
        <v>614</v>
      </c>
      <c r="C127" s="20" t="s">
        <v>34</v>
      </c>
      <c r="D127" s="19" t="s">
        <v>50</v>
      </c>
      <c r="E127" s="21">
        <v>3.7</v>
      </c>
      <c r="F127" s="22">
        <v>1</v>
      </c>
      <c r="G127" s="23">
        <v>11</v>
      </c>
      <c r="H127" s="15"/>
      <c r="I127" s="19">
        <v>3036</v>
      </c>
      <c r="J127" s="19" t="s">
        <v>333</v>
      </c>
      <c r="K127" s="20" t="s">
        <v>34</v>
      </c>
      <c r="L127" s="19" t="s">
        <v>48</v>
      </c>
      <c r="M127" s="21">
        <v>3</v>
      </c>
      <c r="N127" s="22">
        <v>3</v>
      </c>
      <c r="O127" s="23">
        <v>90</v>
      </c>
      <c r="P127" s="15"/>
      <c r="Q127" s="10">
        <v>3097</v>
      </c>
      <c r="R127" s="10" t="s">
        <v>575</v>
      </c>
      <c r="S127" s="10" t="s">
        <v>34</v>
      </c>
      <c r="T127" s="10" t="s">
        <v>48</v>
      </c>
      <c r="U127" s="16">
        <v>2.5</v>
      </c>
      <c r="V127" s="17">
        <v>0</v>
      </c>
      <c r="W127" s="38">
        <v>0</v>
      </c>
    </row>
    <row r="128" spans="1:23" x14ac:dyDescent="0.2">
      <c r="A128" s="39">
        <v>3229</v>
      </c>
      <c r="B128" s="19" t="s">
        <v>357</v>
      </c>
      <c r="C128" s="20" t="s">
        <v>34</v>
      </c>
      <c r="D128" s="19" t="s">
        <v>58</v>
      </c>
      <c r="E128" s="21">
        <v>3.7</v>
      </c>
      <c r="F128" s="22">
        <v>5</v>
      </c>
      <c r="G128" s="23">
        <v>118</v>
      </c>
      <c r="H128" s="15"/>
      <c r="I128" s="19">
        <v>3044</v>
      </c>
      <c r="J128" s="19" t="s">
        <v>336</v>
      </c>
      <c r="K128" s="20" t="s">
        <v>34</v>
      </c>
      <c r="L128" s="19" t="s">
        <v>79</v>
      </c>
      <c r="M128" s="21">
        <v>3</v>
      </c>
      <c r="N128" s="22">
        <v>0</v>
      </c>
      <c r="O128" s="23">
        <v>76</v>
      </c>
      <c r="P128" s="15"/>
      <c r="Q128" s="10">
        <v>3098</v>
      </c>
      <c r="R128" s="10" t="s">
        <v>578</v>
      </c>
      <c r="S128" s="10" t="s">
        <v>34</v>
      </c>
      <c r="T128" s="10" t="s">
        <v>79</v>
      </c>
      <c r="U128" s="16">
        <v>2.5</v>
      </c>
      <c r="V128" s="17">
        <v>0</v>
      </c>
      <c r="W128" s="38">
        <v>103</v>
      </c>
    </row>
    <row r="129" spans="1:23" x14ac:dyDescent="0.2">
      <c r="A129" s="39">
        <v>3302</v>
      </c>
      <c r="B129" s="19" t="s">
        <v>360</v>
      </c>
      <c r="C129" s="20" t="s">
        <v>34</v>
      </c>
      <c r="D129" s="19" t="s">
        <v>41</v>
      </c>
      <c r="E129" s="21">
        <v>3.7</v>
      </c>
      <c r="F129" s="22">
        <v>8</v>
      </c>
      <c r="G129" s="23">
        <v>146</v>
      </c>
      <c r="H129" s="15"/>
      <c r="I129" s="19">
        <v>3046</v>
      </c>
      <c r="J129" s="19" t="s">
        <v>339</v>
      </c>
      <c r="K129" s="20" t="s">
        <v>34</v>
      </c>
      <c r="L129" s="19" t="s">
        <v>96</v>
      </c>
      <c r="M129" s="21">
        <v>3</v>
      </c>
      <c r="N129" s="22">
        <v>0</v>
      </c>
      <c r="O129" s="23">
        <v>97</v>
      </c>
      <c r="P129" s="15"/>
      <c r="Q129" s="10">
        <v>3099</v>
      </c>
      <c r="R129" s="10" t="s">
        <v>609</v>
      </c>
      <c r="S129" s="10" t="s">
        <v>34</v>
      </c>
      <c r="T129" s="10" t="s">
        <v>96</v>
      </c>
      <c r="U129" s="16">
        <v>2.5</v>
      </c>
      <c r="V129" s="17">
        <v>0</v>
      </c>
      <c r="W129" s="38">
        <v>18</v>
      </c>
    </row>
    <row r="130" spans="1:23" x14ac:dyDescent="0.2">
      <c r="A130" s="39">
        <v>3392</v>
      </c>
      <c r="B130" s="19" t="s">
        <v>625</v>
      </c>
      <c r="C130" s="20" t="s">
        <v>34</v>
      </c>
      <c r="D130" s="19" t="s">
        <v>53</v>
      </c>
      <c r="E130" s="21">
        <v>3.7</v>
      </c>
      <c r="F130" s="22">
        <v>5</v>
      </c>
      <c r="G130" s="23">
        <v>26</v>
      </c>
      <c r="H130" s="15"/>
      <c r="I130" s="19">
        <v>3048</v>
      </c>
      <c r="J130" s="19" t="s">
        <v>342</v>
      </c>
      <c r="K130" s="20" t="s">
        <v>34</v>
      </c>
      <c r="L130" s="19" t="s">
        <v>79</v>
      </c>
      <c r="M130" s="21">
        <v>3</v>
      </c>
      <c r="N130" s="22">
        <v>0</v>
      </c>
      <c r="O130" s="23">
        <v>60</v>
      </c>
      <c r="P130" s="15"/>
      <c r="Q130" s="10">
        <v>3100</v>
      </c>
      <c r="R130" s="10" t="s">
        <v>582</v>
      </c>
      <c r="S130" s="10" t="s">
        <v>34</v>
      </c>
      <c r="T130" s="10" t="s">
        <v>48</v>
      </c>
      <c r="U130" s="16">
        <v>2.5</v>
      </c>
      <c r="V130" s="17">
        <v>0</v>
      </c>
      <c r="W130" s="38">
        <v>0</v>
      </c>
    </row>
    <row r="131" spans="1:23" x14ac:dyDescent="0.2">
      <c r="A131" s="39">
        <v>3053</v>
      </c>
      <c r="B131" s="19" t="s">
        <v>363</v>
      </c>
      <c r="C131" s="20" t="s">
        <v>34</v>
      </c>
      <c r="D131" s="19" t="s">
        <v>67</v>
      </c>
      <c r="E131" s="21">
        <v>3.6</v>
      </c>
      <c r="F131" s="22">
        <v>0</v>
      </c>
      <c r="G131" s="23">
        <v>97</v>
      </c>
      <c r="H131" s="15"/>
      <c r="I131" s="19">
        <v>3059</v>
      </c>
      <c r="J131" s="19" t="s">
        <v>345</v>
      </c>
      <c r="K131" s="20" t="s">
        <v>34</v>
      </c>
      <c r="L131" s="19" t="s">
        <v>96</v>
      </c>
      <c r="M131" s="21">
        <v>3</v>
      </c>
      <c r="N131" s="22">
        <v>1</v>
      </c>
      <c r="O131" s="23">
        <v>41</v>
      </c>
      <c r="P131" s="15"/>
      <c r="Q131" s="10">
        <v>3102</v>
      </c>
      <c r="R131" s="10" t="s">
        <v>585</v>
      </c>
      <c r="S131" s="10" t="s">
        <v>34</v>
      </c>
      <c r="T131" s="10" t="s">
        <v>79</v>
      </c>
      <c r="U131" s="16">
        <v>2.5</v>
      </c>
      <c r="V131" s="17">
        <v>0</v>
      </c>
      <c r="W131" s="38">
        <v>37</v>
      </c>
    </row>
    <row r="132" spans="1:23" x14ac:dyDescent="0.2">
      <c r="A132" s="39">
        <v>3072</v>
      </c>
      <c r="B132" s="19" t="s">
        <v>366</v>
      </c>
      <c r="C132" s="20" t="s">
        <v>34</v>
      </c>
      <c r="D132" s="19" t="s">
        <v>64</v>
      </c>
      <c r="E132" s="21">
        <v>3.6</v>
      </c>
      <c r="F132" s="22">
        <v>8</v>
      </c>
      <c r="G132" s="23">
        <v>47</v>
      </c>
      <c r="H132" s="15"/>
      <c r="I132" s="19">
        <v>3074</v>
      </c>
      <c r="J132" s="19" t="s">
        <v>347</v>
      </c>
      <c r="K132" s="20" t="s">
        <v>34</v>
      </c>
      <c r="L132" s="19" t="s">
        <v>67</v>
      </c>
      <c r="M132" s="21">
        <v>3</v>
      </c>
      <c r="N132" s="22">
        <v>0</v>
      </c>
      <c r="O132" s="23">
        <v>10</v>
      </c>
      <c r="P132" s="15"/>
      <c r="Q132" s="10">
        <v>3103</v>
      </c>
      <c r="R132" s="10" t="s">
        <v>588</v>
      </c>
      <c r="S132" s="10" t="s">
        <v>34</v>
      </c>
      <c r="T132" s="10" t="s">
        <v>75</v>
      </c>
      <c r="U132" s="16">
        <v>2.5</v>
      </c>
      <c r="V132" s="17">
        <v>0</v>
      </c>
      <c r="W132" s="38">
        <v>0</v>
      </c>
    </row>
    <row r="133" spans="1:23" x14ac:dyDescent="0.2">
      <c r="A133" s="39">
        <v>3079</v>
      </c>
      <c r="B133" s="19" t="s">
        <v>369</v>
      </c>
      <c r="C133" s="20" t="s">
        <v>34</v>
      </c>
      <c r="D133" s="19" t="s">
        <v>53</v>
      </c>
      <c r="E133" s="21">
        <v>3.6</v>
      </c>
      <c r="F133" s="22">
        <v>0</v>
      </c>
      <c r="G133" s="23">
        <v>1</v>
      </c>
      <c r="H133" s="15"/>
      <c r="I133" s="19">
        <v>3075</v>
      </c>
      <c r="J133" s="19" t="s">
        <v>350</v>
      </c>
      <c r="K133" s="20" t="s">
        <v>34</v>
      </c>
      <c r="L133" s="19" t="s">
        <v>96</v>
      </c>
      <c r="M133" s="21">
        <v>3</v>
      </c>
      <c r="N133" s="22">
        <v>2</v>
      </c>
      <c r="O133" s="23">
        <v>38</v>
      </c>
      <c r="P133" s="15"/>
      <c r="Q133" s="10">
        <v>3105</v>
      </c>
      <c r="R133" s="10" t="s">
        <v>331</v>
      </c>
      <c r="S133" s="10" t="s">
        <v>34</v>
      </c>
      <c r="T133" s="10" t="s">
        <v>48</v>
      </c>
      <c r="U133" s="16">
        <v>2.5</v>
      </c>
      <c r="V133" s="17">
        <v>3</v>
      </c>
      <c r="W133" s="38">
        <v>81</v>
      </c>
    </row>
    <row r="134" spans="1:23" x14ac:dyDescent="0.2">
      <c r="A134" s="39">
        <v>3108</v>
      </c>
      <c r="B134" s="19" t="s">
        <v>372</v>
      </c>
      <c r="C134" s="20" t="s">
        <v>34</v>
      </c>
      <c r="D134" s="19" t="s">
        <v>62</v>
      </c>
      <c r="E134" s="21">
        <v>3.6</v>
      </c>
      <c r="F134" s="22">
        <v>0</v>
      </c>
      <c r="G134" s="23">
        <v>134</v>
      </c>
      <c r="H134" s="15"/>
      <c r="I134" s="19">
        <v>3077</v>
      </c>
      <c r="J134" s="19" t="s">
        <v>353</v>
      </c>
      <c r="K134" s="20" t="s">
        <v>34</v>
      </c>
      <c r="L134" s="19" t="s">
        <v>83</v>
      </c>
      <c r="M134" s="21">
        <v>3</v>
      </c>
      <c r="N134" s="22">
        <v>0</v>
      </c>
      <c r="O134" s="23">
        <v>2</v>
      </c>
      <c r="P134" s="15"/>
      <c r="Q134" s="10">
        <v>3193</v>
      </c>
      <c r="R134" s="10" t="s">
        <v>334</v>
      </c>
      <c r="S134" s="10" t="s">
        <v>34</v>
      </c>
      <c r="T134" s="10" t="s">
        <v>83</v>
      </c>
      <c r="U134" s="16">
        <v>2.5</v>
      </c>
      <c r="V134" s="17">
        <v>0</v>
      </c>
      <c r="W134" s="38">
        <v>0</v>
      </c>
    </row>
    <row r="135" spans="1:23" x14ac:dyDescent="0.2">
      <c r="A135" s="39">
        <v>3125</v>
      </c>
      <c r="B135" s="19" t="s">
        <v>375</v>
      </c>
      <c r="C135" s="20" t="s">
        <v>34</v>
      </c>
      <c r="D135" s="19" t="s">
        <v>67</v>
      </c>
      <c r="E135" s="21">
        <v>3.6</v>
      </c>
      <c r="F135" s="22">
        <v>0</v>
      </c>
      <c r="G135" s="23">
        <v>77</v>
      </c>
      <c r="H135" s="15"/>
      <c r="I135" s="19">
        <v>3106</v>
      </c>
      <c r="J135" s="19" t="s">
        <v>355</v>
      </c>
      <c r="K135" s="20" t="s">
        <v>34</v>
      </c>
      <c r="L135" s="19" t="s">
        <v>56</v>
      </c>
      <c r="M135" s="21">
        <v>3</v>
      </c>
      <c r="N135" s="22">
        <v>1</v>
      </c>
      <c r="O135" s="23">
        <v>55</v>
      </c>
      <c r="P135" s="15"/>
      <c r="Q135" s="10">
        <v>3327</v>
      </c>
      <c r="R135" s="10" t="s">
        <v>337</v>
      </c>
      <c r="S135" s="10" t="s">
        <v>34</v>
      </c>
      <c r="T135" s="10" t="s">
        <v>67</v>
      </c>
      <c r="U135" s="16">
        <v>2.5</v>
      </c>
      <c r="V135" s="17">
        <v>0</v>
      </c>
      <c r="W135" s="38">
        <v>0</v>
      </c>
    </row>
    <row r="136" spans="1:23" x14ac:dyDescent="0.2">
      <c r="A136" s="39">
        <v>3128</v>
      </c>
      <c r="B136" s="19" t="s">
        <v>378</v>
      </c>
      <c r="C136" s="20" t="s">
        <v>34</v>
      </c>
      <c r="D136" s="19" t="s">
        <v>67</v>
      </c>
      <c r="E136" s="21">
        <v>3.6</v>
      </c>
      <c r="F136" s="22">
        <v>0</v>
      </c>
      <c r="G136" s="23">
        <v>55</v>
      </c>
      <c r="H136" s="15"/>
      <c r="I136" s="19">
        <v>3115</v>
      </c>
      <c r="J136" s="19" t="s">
        <v>358</v>
      </c>
      <c r="K136" s="20" t="s">
        <v>34</v>
      </c>
      <c r="L136" s="19" t="s">
        <v>67</v>
      </c>
      <c r="M136" s="21">
        <v>3</v>
      </c>
      <c r="N136" s="22">
        <v>0</v>
      </c>
      <c r="O136" s="23">
        <v>30</v>
      </c>
      <c r="P136" s="15"/>
      <c r="Q136" s="10">
        <v>3328</v>
      </c>
      <c r="R136" s="10" t="s">
        <v>340</v>
      </c>
      <c r="S136" s="10" t="s">
        <v>34</v>
      </c>
      <c r="T136" s="10" t="s">
        <v>41</v>
      </c>
      <c r="U136" s="16">
        <v>2.5</v>
      </c>
      <c r="V136" s="17">
        <v>0</v>
      </c>
      <c r="W136" s="38">
        <v>0</v>
      </c>
    </row>
    <row r="137" spans="1:23" x14ac:dyDescent="0.2">
      <c r="A137" s="39">
        <v>3142</v>
      </c>
      <c r="B137" s="19" t="s">
        <v>381</v>
      </c>
      <c r="C137" s="20" t="s">
        <v>34</v>
      </c>
      <c r="D137" s="19" t="s">
        <v>75</v>
      </c>
      <c r="E137" s="21">
        <v>3.6</v>
      </c>
      <c r="F137" s="22">
        <v>0</v>
      </c>
      <c r="G137" s="23">
        <v>101</v>
      </c>
      <c r="H137" s="15"/>
      <c r="I137" s="19">
        <v>3119</v>
      </c>
      <c r="J137" s="19" t="s">
        <v>361</v>
      </c>
      <c r="K137" s="20" t="s">
        <v>34</v>
      </c>
      <c r="L137" s="19" t="s">
        <v>101</v>
      </c>
      <c r="M137" s="21">
        <v>3</v>
      </c>
      <c r="N137" s="22">
        <v>0</v>
      </c>
      <c r="O137" s="23">
        <v>63</v>
      </c>
      <c r="P137" s="15"/>
      <c r="Q137" s="10">
        <v>3337</v>
      </c>
      <c r="R137" s="10" t="s">
        <v>343</v>
      </c>
      <c r="S137" s="10" t="s">
        <v>34</v>
      </c>
      <c r="T137" s="10" t="s">
        <v>75</v>
      </c>
      <c r="U137" s="16">
        <v>2.5</v>
      </c>
      <c r="V137" s="17">
        <v>0</v>
      </c>
      <c r="W137" s="38">
        <v>26</v>
      </c>
    </row>
    <row r="138" spans="1:23" x14ac:dyDescent="0.2">
      <c r="A138" s="39">
        <v>3151</v>
      </c>
      <c r="B138" s="19" t="s">
        <v>384</v>
      </c>
      <c r="C138" s="20" t="s">
        <v>34</v>
      </c>
      <c r="D138" s="19" t="s">
        <v>53</v>
      </c>
      <c r="E138" s="21">
        <v>3.6</v>
      </c>
      <c r="F138" s="22">
        <v>1</v>
      </c>
      <c r="G138" s="23">
        <v>53</v>
      </c>
      <c r="H138" s="15"/>
      <c r="I138" s="19">
        <v>3133</v>
      </c>
      <c r="J138" s="19" t="s">
        <v>364</v>
      </c>
      <c r="K138" s="20" t="s">
        <v>34</v>
      </c>
      <c r="L138" s="19" t="s">
        <v>71</v>
      </c>
      <c r="M138" s="21">
        <v>3</v>
      </c>
      <c r="N138" s="22">
        <v>0</v>
      </c>
      <c r="O138" s="23">
        <v>108</v>
      </c>
      <c r="P138" s="15"/>
      <c r="Q138" s="10">
        <v>3388</v>
      </c>
      <c r="R138" s="10" t="s">
        <v>608</v>
      </c>
      <c r="S138" s="10" t="s">
        <v>34</v>
      </c>
      <c r="T138" s="10" t="s">
        <v>58</v>
      </c>
      <c r="U138" s="16">
        <v>2.5</v>
      </c>
      <c r="V138" s="17">
        <v>0</v>
      </c>
      <c r="W138" s="38">
        <v>11</v>
      </c>
    </row>
    <row r="139" spans="1:23" x14ac:dyDescent="0.2">
      <c r="A139" s="39">
        <v>3206</v>
      </c>
      <c r="B139" s="19" t="s">
        <v>386</v>
      </c>
      <c r="C139" s="20" t="s">
        <v>34</v>
      </c>
      <c r="D139" s="19" t="s">
        <v>41</v>
      </c>
      <c r="E139" s="21">
        <v>3.6</v>
      </c>
      <c r="F139" s="22">
        <v>2</v>
      </c>
      <c r="G139" s="23">
        <v>58</v>
      </c>
      <c r="H139" s="15"/>
      <c r="I139" s="19">
        <v>3157</v>
      </c>
      <c r="J139" s="19" t="s">
        <v>367</v>
      </c>
      <c r="K139" s="20" t="s">
        <v>34</v>
      </c>
      <c r="L139" s="19" t="s">
        <v>47</v>
      </c>
      <c r="M139" s="21">
        <v>3</v>
      </c>
      <c r="N139" s="22">
        <v>0</v>
      </c>
      <c r="O139" s="23">
        <v>46</v>
      </c>
      <c r="P139" s="15"/>
      <c r="Q139" s="10">
        <v>3402</v>
      </c>
      <c r="R139" s="10" t="s">
        <v>696</v>
      </c>
      <c r="S139" s="10" t="s">
        <v>34</v>
      </c>
      <c r="T139" s="10" t="s">
        <v>50</v>
      </c>
      <c r="U139" s="16">
        <v>2.5</v>
      </c>
      <c r="V139" s="17">
        <v>0</v>
      </c>
      <c r="W139" s="38">
        <v>15</v>
      </c>
    </row>
    <row r="140" spans="1:23" x14ac:dyDescent="0.2">
      <c r="A140" s="39">
        <v>3299</v>
      </c>
      <c r="B140" s="19" t="s">
        <v>389</v>
      </c>
      <c r="C140" s="20" t="s">
        <v>34</v>
      </c>
      <c r="D140" s="19" t="s">
        <v>45</v>
      </c>
      <c r="E140" s="21">
        <v>3.6</v>
      </c>
      <c r="F140" s="22">
        <v>2</v>
      </c>
      <c r="G140" s="23">
        <v>51</v>
      </c>
      <c r="H140" s="15"/>
      <c r="I140" s="19">
        <v>3162</v>
      </c>
      <c r="J140" s="19" t="s">
        <v>370</v>
      </c>
      <c r="K140" s="20" t="s">
        <v>34</v>
      </c>
      <c r="L140" s="19" t="s">
        <v>60</v>
      </c>
      <c r="M140" s="21">
        <v>3</v>
      </c>
      <c r="N140" s="22">
        <v>0</v>
      </c>
      <c r="O140" s="23">
        <v>16</v>
      </c>
      <c r="P140" s="15"/>
      <c r="Q140" s="10">
        <v>3403</v>
      </c>
      <c r="R140" s="10" t="s">
        <v>697</v>
      </c>
      <c r="S140" s="10" t="s">
        <v>34</v>
      </c>
      <c r="T140" s="10" t="s">
        <v>50</v>
      </c>
      <c r="U140" s="16">
        <v>2.5</v>
      </c>
      <c r="V140" s="17">
        <v>0</v>
      </c>
      <c r="W140" s="38">
        <v>0</v>
      </c>
    </row>
    <row r="141" spans="1:23" x14ac:dyDescent="0.2">
      <c r="A141" s="39">
        <v>3305</v>
      </c>
      <c r="B141" s="19" t="s">
        <v>391</v>
      </c>
      <c r="C141" s="20" t="s">
        <v>34</v>
      </c>
      <c r="D141" s="19" t="s">
        <v>64</v>
      </c>
      <c r="E141" s="21">
        <v>3.6</v>
      </c>
      <c r="F141" s="22">
        <v>0</v>
      </c>
      <c r="G141" s="23">
        <v>0</v>
      </c>
      <c r="H141" s="15"/>
      <c r="I141" s="19">
        <v>3173</v>
      </c>
      <c r="J141" s="19" t="s">
        <v>373</v>
      </c>
      <c r="K141" s="20" t="s">
        <v>34</v>
      </c>
      <c r="L141" s="19" t="s">
        <v>53</v>
      </c>
      <c r="M141" s="21">
        <v>3</v>
      </c>
      <c r="N141" s="22">
        <v>0</v>
      </c>
      <c r="O141" s="23">
        <v>1</v>
      </c>
      <c r="P141" s="15"/>
      <c r="Q141" s="10">
        <v>3404</v>
      </c>
      <c r="R141" s="10" t="s">
        <v>698</v>
      </c>
      <c r="S141" s="10" t="s">
        <v>34</v>
      </c>
      <c r="T141" s="10" t="s">
        <v>50</v>
      </c>
      <c r="U141" s="16">
        <v>2.5</v>
      </c>
      <c r="V141" s="17">
        <v>0</v>
      </c>
      <c r="W141" s="38">
        <v>0</v>
      </c>
    </row>
    <row r="142" spans="1:23" x14ac:dyDescent="0.2">
      <c r="A142" s="39">
        <v>3326</v>
      </c>
      <c r="B142" s="19" t="s">
        <v>394</v>
      </c>
      <c r="C142" s="20" t="s">
        <v>34</v>
      </c>
      <c r="D142" s="19" t="s">
        <v>41</v>
      </c>
      <c r="E142" s="21">
        <v>3.6</v>
      </c>
      <c r="F142" s="22">
        <v>1</v>
      </c>
      <c r="G142" s="23">
        <v>134</v>
      </c>
      <c r="H142" s="15"/>
      <c r="I142" s="19">
        <v>3192</v>
      </c>
      <c r="J142" s="19" t="s">
        <v>376</v>
      </c>
      <c r="K142" s="20" t="s">
        <v>34</v>
      </c>
      <c r="L142" s="19" t="s">
        <v>83</v>
      </c>
      <c r="M142" s="21">
        <v>3</v>
      </c>
      <c r="N142" s="22">
        <v>0</v>
      </c>
      <c r="O142" s="23">
        <v>59</v>
      </c>
      <c r="P142" s="15"/>
      <c r="Q142" s="10">
        <v>4003</v>
      </c>
      <c r="R142" s="10" t="s">
        <v>346</v>
      </c>
      <c r="S142" s="10" t="s">
        <v>36</v>
      </c>
      <c r="T142" s="10" t="s">
        <v>45</v>
      </c>
      <c r="U142" s="16">
        <v>7.5</v>
      </c>
      <c r="V142" s="17">
        <v>7</v>
      </c>
      <c r="W142" s="38">
        <v>199</v>
      </c>
    </row>
    <row r="143" spans="1:23" x14ac:dyDescent="0.2">
      <c r="A143" s="39">
        <v>3342</v>
      </c>
      <c r="B143" s="19" t="s">
        <v>397</v>
      </c>
      <c r="C143" s="20" t="s">
        <v>34</v>
      </c>
      <c r="D143" s="19" t="s">
        <v>47</v>
      </c>
      <c r="E143" s="21">
        <v>3.6</v>
      </c>
      <c r="F143" s="22">
        <v>0</v>
      </c>
      <c r="G143" s="23">
        <v>93</v>
      </c>
      <c r="H143" s="15"/>
      <c r="I143" s="19">
        <v>3209</v>
      </c>
      <c r="J143" s="19" t="s">
        <v>379</v>
      </c>
      <c r="K143" s="20" t="s">
        <v>34</v>
      </c>
      <c r="L143" s="19" t="s">
        <v>56</v>
      </c>
      <c r="M143" s="21">
        <v>3</v>
      </c>
      <c r="N143" s="22">
        <v>0</v>
      </c>
      <c r="O143" s="23">
        <v>0</v>
      </c>
      <c r="P143" s="15"/>
      <c r="Q143" s="10">
        <v>4146</v>
      </c>
      <c r="R143" s="10" t="s">
        <v>348</v>
      </c>
      <c r="S143" s="10" t="s">
        <v>36</v>
      </c>
      <c r="T143" s="10" t="s">
        <v>39</v>
      </c>
      <c r="U143" s="16">
        <v>7.2</v>
      </c>
      <c r="V143" s="17">
        <v>0</v>
      </c>
      <c r="W143" s="38">
        <v>152</v>
      </c>
    </row>
    <row r="144" spans="1:23" x14ac:dyDescent="0.2">
      <c r="A144" s="39">
        <v>3343</v>
      </c>
      <c r="B144" s="19" t="s">
        <v>400</v>
      </c>
      <c r="C144" s="20" t="s">
        <v>34</v>
      </c>
      <c r="D144" s="19" t="s">
        <v>43</v>
      </c>
      <c r="E144" s="21">
        <v>3.6</v>
      </c>
      <c r="F144" s="22">
        <v>8</v>
      </c>
      <c r="G144" s="23">
        <v>183</v>
      </c>
      <c r="H144" s="15"/>
      <c r="I144" s="19">
        <v>3221</v>
      </c>
      <c r="J144" s="19" t="s">
        <v>382</v>
      </c>
      <c r="K144" s="20" t="s">
        <v>34</v>
      </c>
      <c r="L144" s="19" t="s">
        <v>48</v>
      </c>
      <c r="M144" s="21">
        <v>3</v>
      </c>
      <c r="N144" s="22">
        <v>0</v>
      </c>
      <c r="O144" s="23">
        <v>68</v>
      </c>
      <c r="P144" s="15"/>
      <c r="Q144" s="10">
        <v>4148</v>
      </c>
      <c r="R144" s="10" t="s">
        <v>351</v>
      </c>
      <c r="S144" s="10" t="s">
        <v>36</v>
      </c>
      <c r="T144" s="10" t="s">
        <v>53</v>
      </c>
      <c r="U144" s="16">
        <v>7.1</v>
      </c>
      <c r="V144" s="17">
        <v>7</v>
      </c>
      <c r="W144" s="38">
        <v>157</v>
      </c>
    </row>
    <row r="145" spans="1:23" x14ac:dyDescent="0.2">
      <c r="A145" s="39">
        <v>3345</v>
      </c>
      <c r="B145" s="19" t="s">
        <v>403</v>
      </c>
      <c r="C145" s="20" t="s">
        <v>34</v>
      </c>
      <c r="D145" s="19" t="s">
        <v>75</v>
      </c>
      <c r="E145" s="21">
        <v>3.6</v>
      </c>
      <c r="F145" s="22">
        <v>0</v>
      </c>
      <c r="G145" s="23">
        <v>113</v>
      </c>
      <c r="H145" s="15"/>
      <c r="I145" s="19">
        <v>3243</v>
      </c>
      <c r="J145" s="19" t="s">
        <v>674</v>
      </c>
      <c r="K145" s="20" t="s">
        <v>34</v>
      </c>
      <c r="L145" s="19" t="s">
        <v>47</v>
      </c>
      <c r="M145" s="21">
        <v>3</v>
      </c>
      <c r="N145" s="22">
        <v>0</v>
      </c>
      <c r="O145" s="23">
        <v>0</v>
      </c>
      <c r="P145" s="15"/>
      <c r="Q145" s="10">
        <v>4004</v>
      </c>
      <c r="R145" s="10" t="s">
        <v>354</v>
      </c>
      <c r="S145" s="10" t="s">
        <v>36</v>
      </c>
      <c r="T145" s="10" t="s">
        <v>50</v>
      </c>
      <c r="U145" s="16">
        <v>7</v>
      </c>
      <c r="V145" s="17">
        <v>5</v>
      </c>
      <c r="W145" s="38">
        <v>121</v>
      </c>
    </row>
    <row r="146" spans="1:23" x14ac:dyDescent="0.2">
      <c r="A146" s="39">
        <v>3401</v>
      </c>
      <c r="B146" s="19" t="s">
        <v>675</v>
      </c>
      <c r="C146" s="20" t="s">
        <v>34</v>
      </c>
      <c r="D146" s="19" t="s">
        <v>60</v>
      </c>
      <c r="E146" s="21">
        <v>3.6</v>
      </c>
      <c r="F146" s="22">
        <v>0</v>
      </c>
      <c r="G146" s="23">
        <v>34</v>
      </c>
      <c r="H146" s="15"/>
      <c r="I146" s="19">
        <v>3254</v>
      </c>
      <c r="J146" s="19" t="s">
        <v>387</v>
      </c>
      <c r="K146" s="20" t="s">
        <v>34</v>
      </c>
      <c r="L146" s="19" t="s">
        <v>75</v>
      </c>
      <c r="M146" s="21">
        <v>3</v>
      </c>
      <c r="N146" s="22">
        <v>0</v>
      </c>
      <c r="O146" s="23">
        <v>41</v>
      </c>
      <c r="P146" s="15"/>
      <c r="Q146" s="10">
        <v>4010</v>
      </c>
      <c r="R146" s="10" t="s">
        <v>356</v>
      </c>
      <c r="S146" s="10" t="s">
        <v>36</v>
      </c>
      <c r="T146" s="10" t="s">
        <v>53</v>
      </c>
      <c r="U146" s="16">
        <v>6.6</v>
      </c>
      <c r="V146" s="17">
        <v>10</v>
      </c>
      <c r="W146" s="38">
        <v>166</v>
      </c>
    </row>
    <row r="147" spans="1:23" x14ac:dyDescent="0.2">
      <c r="A147" s="39">
        <v>3010</v>
      </c>
      <c r="B147" s="19" t="s">
        <v>406</v>
      </c>
      <c r="C147" s="20" t="s">
        <v>34</v>
      </c>
      <c r="D147" s="19" t="s">
        <v>96</v>
      </c>
      <c r="E147" s="21">
        <v>3.5</v>
      </c>
      <c r="F147" s="22">
        <v>0</v>
      </c>
      <c r="G147" s="23">
        <v>4</v>
      </c>
      <c r="H147" s="15"/>
      <c r="I147" s="19">
        <v>3290</v>
      </c>
      <c r="J147" s="19" t="s">
        <v>653</v>
      </c>
      <c r="K147" s="20" t="s">
        <v>34</v>
      </c>
      <c r="L147" s="19" t="s">
        <v>39</v>
      </c>
      <c r="M147" s="21">
        <v>3</v>
      </c>
      <c r="N147" s="22">
        <v>0</v>
      </c>
      <c r="O147" s="23">
        <v>0</v>
      </c>
      <c r="P147" s="15"/>
      <c r="Q147" s="10">
        <v>4007</v>
      </c>
      <c r="R147" s="10" t="s">
        <v>359</v>
      </c>
      <c r="S147" s="10" t="s">
        <v>36</v>
      </c>
      <c r="T147" s="10" t="s">
        <v>64</v>
      </c>
      <c r="U147" s="16">
        <v>6.4</v>
      </c>
      <c r="V147" s="17">
        <v>2</v>
      </c>
      <c r="W147" s="38">
        <v>75</v>
      </c>
    </row>
    <row r="148" spans="1:23" x14ac:dyDescent="0.2">
      <c r="A148" s="39">
        <v>3012</v>
      </c>
      <c r="B148" s="19" t="s">
        <v>409</v>
      </c>
      <c r="C148" s="20" t="s">
        <v>34</v>
      </c>
      <c r="D148" s="19" t="s">
        <v>48</v>
      </c>
      <c r="E148" s="21">
        <v>3.5</v>
      </c>
      <c r="F148" s="22">
        <v>7</v>
      </c>
      <c r="G148" s="23">
        <v>57</v>
      </c>
      <c r="H148" s="15"/>
      <c r="I148" s="19">
        <v>3306</v>
      </c>
      <c r="J148" s="19" t="s">
        <v>392</v>
      </c>
      <c r="K148" s="20" t="s">
        <v>34</v>
      </c>
      <c r="L148" s="19" t="s">
        <v>62</v>
      </c>
      <c r="M148" s="21">
        <v>3</v>
      </c>
      <c r="N148" s="22">
        <v>0</v>
      </c>
      <c r="O148" s="23">
        <v>51</v>
      </c>
      <c r="P148" s="15"/>
      <c r="Q148" s="10">
        <v>4008</v>
      </c>
      <c r="R148" s="10" t="s">
        <v>362</v>
      </c>
      <c r="S148" s="10" t="s">
        <v>36</v>
      </c>
      <c r="T148" s="10" t="s">
        <v>64</v>
      </c>
      <c r="U148" s="16">
        <v>6.4</v>
      </c>
      <c r="V148" s="17">
        <v>11</v>
      </c>
      <c r="W148" s="38">
        <v>107</v>
      </c>
    </row>
    <row r="149" spans="1:23" x14ac:dyDescent="0.2">
      <c r="A149" s="39">
        <v>3021</v>
      </c>
      <c r="B149" s="19" t="s">
        <v>692</v>
      </c>
      <c r="C149" s="20" t="s">
        <v>34</v>
      </c>
      <c r="D149" s="19" t="s">
        <v>56</v>
      </c>
      <c r="E149" s="21">
        <v>3.5</v>
      </c>
      <c r="F149" s="22">
        <v>0</v>
      </c>
      <c r="G149" s="23">
        <v>64</v>
      </c>
      <c r="H149" s="15"/>
      <c r="I149" s="19">
        <v>3308</v>
      </c>
      <c r="J149" s="19" t="s">
        <v>395</v>
      </c>
      <c r="K149" s="20" t="s">
        <v>34</v>
      </c>
      <c r="L149" s="19" t="s">
        <v>67</v>
      </c>
      <c r="M149" s="21">
        <v>3</v>
      </c>
      <c r="N149" s="22">
        <v>0</v>
      </c>
      <c r="O149" s="23">
        <v>12</v>
      </c>
      <c r="P149" s="15"/>
      <c r="Q149" s="10">
        <v>4179</v>
      </c>
      <c r="R149" s="10" t="s">
        <v>365</v>
      </c>
      <c r="S149" s="10" t="s">
        <v>36</v>
      </c>
      <c r="T149" s="10" t="s">
        <v>39</v>
      </c>
      <c r="U149" s="16">
        <v>6.3</v>
      </c>
      <c r="V149" s="17">
        <v>0</v>
      </c>
      <c r="W149" s="38">
        <v>15</v>
      </c>
    </row>
    <row r="150" spans="1:23" x14ac:dyDescent="0.2">
      <c r="A150" s="39">
        <v>3041</v>
      </c>
      <c r="B150" s="19" t="s">
        <v>414</v>
      </c>
      <c r="C150" s="20" t="s">
        <v>34</v>
      </c>
      <c r="D150" s="19" t="s">
        <v>71</v>
      </c>
      <c r="E150" s="21">
        <v>3.5</v>
      </c>
      <c r="F150" s="22">
        <v>0</v>
      </c>
      <c r="G150" s="23">
        <v>27</v>
      </c>
      <c r="H150" s="15"/>
      <c r="I150" s="19">
        <v>3312</v>
      </c>
      <c r="J150" s="19" t="s">
        <v>398</v>
      </c>
      <c r="K150" s="20" t="s">
        <v>34</v>
      </c>
      <c r="L150" s="19" t="s">
        <v>83</v>
      </c>
      <c r="M150" s="21">
        <v>3</v>
      </c>
      <c r="N150" s="22">
        <v>0</v>
      </c>
      <c r="O150" s="23">
        <v>34</v>
      </c>
      <c r="P150" s="15"/>
      <c r="Q150" s="10">
        <v>4015</v>
      </c>
      <c r="R150" s="10" t="s">
        <v>368</v>
      </c>
      <c r="S150" s="10" t="s">
        <v>36</v>
      </c>
      <c r="T150" s="10" t="s">
        <v>47</v>
      </c>
      <c r="U150" s="16">
        <v>6.2</v>
      </c>
      <c r="V150" s="17">
        <v>2</v>
      </c>
      <c r="W150" s="38">
        <v>205</v>
      </c>
    </row>
    <row r="151" spans="1:23" x14ac:dyDescent="0.2">
      <c r="A151" s="39">
        <v>3054</v>
      </c>
      <c r="B151" s="19" t="s">
        <v>417</v>
      </c>
      <c r="C151" s="20" t="s">
        <v>34</v>
      </c>
      <c r="D151" s="19" t="s">
        <v>101</v>
      </c>
      <c r="E151" s="21">
        <v>3.5</v>
      </c>
      <c r="F151" s="22">
        <v>0</v>
      </c>
      <c r="G151" s="23">
        <v>53</v>
      </c>
      <c r="H151" s="15"/>
      <c r="I151" s="19">
        <v>3352</v>
      </c>
      <c r="J151" s="19" t="s">
        <v>401</v>
      </c>
      <c r="K151" s="20" t="s">
        <v>34</v>
      </c>
      <c r="L151" s="19" t="s">
        <v>60</v>
      </c>
      <c r="M151" s="21">
        <v>3</v>
      </c>
      <c r="N151" s="22">
        <v>0</v>
      </c>
      <c r="O151" s="23">
        <v>0</v>
      </c>
      <c r="P151" s="15"/>
      <c r="Q151" s="10">
        <v>4020</v>
      </c>
      <c r="R151" s="10" t="s">
        <v>371</v>
      </c>
      <c r="S151" s="10" t="s">
        <v>36</v>
      </c>
      <c r="T151" s="10" t="s">
        <v>45</v>
      </c>
      <c r="U151" s="16">
        <v>6</v>
      </c>
      <c r="V151" s="17">
        <v>0</v>
      </c>
      <c r="W151" s="38">
        <v>0</v>
      </c>
    </row>
    <row r="152" spans="1:23" x14ac:dyDescent="0.2">
      <c r="A152" s="39">
        <v>3055</v>
      </c>
      <c r="B152" s="19" t="s">
        <v>420</v>
      </c>
      <c r="C152" s="20" t="s">
        <v>34</v>
      </c>
      <c r="D152" s="19" t="s">
        <v>47</v>
      </c>
      <c r="E152" s="21">
        <v>3.5</v>
      </c>
      <c r="F152" s="22">
        <v>2</v>
      </c>
      <c r="G152" s="23">
        <v>83</v>
      </c>
      <c r="H152" s="15"/>
      <c r="I152" s="19">
        <v>3358</v>
      </c>
      <c r="J152" s="19" t="s">
        <v>404</v>
      </c>
      <c r="K152" s="20" t="s">
        <v>34</v>
      </c>
      <c r="L152" s="19" t="s">
        <v>43</v>
      </c>
      <c r="M152" s="21">
        <v>3</v>
      </c>
      <c r="N152" s="22">
        <v>5</v>
      </c>
      <c r="O152" s="23">
        <v>97</v>
      </c>
      <c r="P152" s="15"/>
      <c r="Q152" s="10">
        <v>4086</v>
      </c>
      <c r="R152" s="10" t="s">
        <v>374</v>
      </c>
      <c r="S152" s="10" t="s">
        <v>36</v>
      </c>
      <c r="T152" s="10" t="s">
        <v>45</v>
      </c>
      <c r="U152" s="16">
        <v>6</v>
      </c>
      <c r="V152" s="17">
        <v>1</v>
      </c>
      <c r="W152" s="38">
        <v>68</v>
      </c>
    </row>
    <row r="153" spans="1:23" x14ac:dyDescent="0.2">
      <c r="A153" s="39">
        <v>3069</v>
      </c>
      <c r="B153" s="19" t="s">
        <v>423</v>
      </c>
      <c r="C153" s="20" t="s">
        <v>34</v>
      </c>
      <c r="D153" s="19" t="s">
        <v>43</v>
      </c>
      <c r="E153" s="21">
        <v>3.5</v>
      </c>
      <c r="F153" s="22">
        <v>2</v>
      </c>
      <c r="G153" s="23">
        <v>122</v>
      </c>
      <c r="H153" s="15"/>
      <c r="I153" s="19">
        <v>3362</v>
      </c>
      <c r="J153" s="19" t="s">
        <v>407</v>
      </c>
      <c r="K153" s="20" t="s">
        <v>34</v>
      </c>
      <c r="L153" s="19" t="s">
        <v>96</v>
      </c>
      <c r="M153" s="21">
        <v>3</v>
      </c>
      <c r="N153" s="22">
        <v>1</v>
      </c>
      <c r="O153" s="23">
        <v>99</v>
      </c>
      <c r="P153" s="15"/>
      <c r="Q153" s="10">
        <v>4070</v>
      </c>
      <c r="R153" s="10" t="s">
        <v>377</v>
      </c>
      <c r="S153" s="10" t="s">
        <v>36</v>
      </c>
      <c r="T153" s="10" t="s">
        <v>58</v>
      </c>
      <c r="U153" s="16">
        <v>5.8</v>
      </c>
      <c r="V153" s="17">
        <v>2</v>
      </c>
      <c r="W153" s="38">
        <v>232</v>
      </c>
    </row>
    <row r="154" spans="1:23" x14ac:dyDescent="0.2">
      <c r="A154" s="39">
        <v>3086</v>
      </c>
      <c r="B154" s="19" t="s">
        <v>426</v>
      </c>
      <c r="C154" s="20" t="s">
        <v>34</v>
      </c>
      <c r="D154" s="19" t="s">
        <v>60</v>
      </c>
      <c r="E154" s="21">
        <v>3.5</v>
      </c>
      <c r="F154" s="22">
        <v>0</v>
      </c>
      <c r="G154" s="23">
        <v>34</v>
      </c>
      <c r="H154" s="15"/>
      <c r="I154" s="19">
        <v>3366</v>
      </c>
      <c r="J154" s="19" t="s">
        <v>410</v>
      </c>
      <c r="K154" s="20" t="s">
        <v>34</v>
      </c>
      <c r="L154" s="19" t="s">
        <v>75</v>
      </c>
      <c r="M154" s="21">
        <v>3</v>
      </c>
      <c r="N154" s="22">
        <v>0</v>
      </c>
      <c r="O154" s="23">
        <v>49</v>
      </c>
      <c r="P154" s="15"/>
      <c r="Q154" s="10">
        <v>4161</v>
      </c>
      <c r="R154" s="10" t="s">
        <v>380</v>
      </c>
      <c r="S154" s="10" t="s">
        <v>36</v>
      </c>
      <c r="T154" s="10" t="s">
        <v>64</v>
      </c>
      <c r="U154" s="16">
        <v>5.8</v>
      </c>
      <c r="V154" s="17">
        <v>0</v>
      </c>
      <c r="W154" s="38">
        <v>0</v>
      </c>
    </row>
    <row r="155" spans="1:23" x14ac:dyDescent="0.2">
      <c r="A155" s="39">
        <v>3087</v>
      </c>
      <c r="B155" s="19" t="s">
        <v>429</v>
      </c>
      <c r="C155" s="20" t="s">
        <v>34</v>
      </c>
      <c r="D155" s="19" t="s">
        <v>67</v>
      </c>
      <c r="E155" s="21">
        <v>3.5</v>
      </c>
      <c r="F155" s="22">
        <v>0</v>
      </c>
      <c r="G155" s="23">
        <v>52</v>
      </c>
      <c r="H155" s="15"/>
      <c r="I155" s="19">
        <v>3371</v>
      </c>
      <c r="J155" s="19" t="s">
        <v>412</v>
      </c>
      <c r="K155" s="20" t="s">
        <v>34</v>
      </c>
      <c r="L155" s="19" t="s">
        <v>83</v>
      </c>
      <c r="M155" s="21">
        <v>3</v>
      </c>
      <c r="N155" s="22">
        <v>0</v>
      </c>
      <c r="O155" s="23">
        <v>15</v>
      </c>
      <c r="P155" s="15"/>
      <c r="Q155" s="10">
        <v>4030</v>
      </c>
      <c r="R155" s="10" t="s">
        <v>383</v>
      </c>
      <c r="S155" s="10" t="s">
        <v>36</v>
      </c>
      <c r="T155" s="10" t="s">
        <v>53</v>
      </c>
      <c r="U155" s="16">
        <v>5.7</v>
      </c>
      <c r="V155" s="17">
        <v>2</v>
      </c>
      <c r="W155" s="38">
        <v>54</v>
      </c>
    </row>
    <row r="156" spans="1:23" x14ac:dyDescent="0.2">
      <c r="A156" s="39">
        <v>3156</v>
      </c>
      <c r="B156" s="19" t="s">
        <v>432</v>
      </c>
      <c r="C156" s="20" t="s">
        <v>34</v>
      </c>
      <c r="D156" s="19" t="s">
        <v>41</v>
      </c>
      <c r="E156" s="21">
        <v>3.5</v>
      </c>
      <c r="F156" s="22">
        <v>1</v>
      </c>
      <c r="G156" s="23">
        <v>73</v>
      </c>
      <c r="H156" s="15"/>
      <c r="I156" s="19">
        <v>3026</v>
      </c>
      <c r="J156" s="19" t="s">
        <v>415</v>
      </c>
      <c r="K156" s="20" t="s">
        <v>34</v>
      </c>
      <c r="L156" s="19" t="s">
        <v>47</v>
      </c>
      <c r="M156" s="21">
        <v>2.9</v>
      </c>
      <c r="N156" s="22">
        <v>1</v>
      </c>
      <c r="O156" s="23">
        <v>98</v>
      </c>
      <c r="P156" s="15"/>
      <c r="Q156" s="10">
        <v>4198</v>
      </c>
      <c r="R156" s="10" t="s">
        <v>676</v>
      </c>
      <c r="S156" s="10" t="s">
        <v>36</v>
      </c>
      <c r="T156" s="10" t="s">
        <v>39</v>
      </c>
      <c r="U156" s="16">
        <v>5.7</v>
      </c>
      <c r="V156" s="17">
        <v>0</v>
      </c>
      <c r="W156" s="38">
        <v>14</v>
      </c>
    </row>
    <row r="157" spans="1:23" x14ac:dyDescent="0.2">
      <c r="A157" s="39">
        <v>3313</v>
      </c>
      <c r="B157" s="19" t="s">
        <v>435</v>
      </c>
      <c r="C157" s="20" t="s">
        <v>34</v>
      </c>
      <c r="D157" s="19" t="s">
        <v>83</v>
      </c>
      <c r="E157" s="21">
        <v>3.5</v>
      </c>
      <c r="F157" s="22">
        <v>0</v>
      </c>
      <c r="G157" s="23">
        <v>37</v>
      </c>
      <c r="H157" s="15"/>
      <c r="I157" s="19">
        <v>3045</v>
      </c>
      <c r="J157" s="19" t="s">
        <v>418</v>
      </c>
      <c r="K157" s="20" t="s">
        <v>34</v>
      </c>
      <c r="L157" s="19" t="s">
        <v>58</v>
      </c>
      <c r="M157" s="21">
        <v>2.9</v>
      </c>
      <c r="N157" s="22">
        <v>0</v>
      </c>
      <c r="O157" s="23">
        <v>77</v>
      </c>
      <c r="P157" s="15"/>
      <c r="Q157" s="10">
        <v>4093</v>
      </c>
      <c r="R157" s="10" t="s">
        <v>385</v>
      </c>
      <c r="S157" s="10" t="s">
        <v>36</v>
      </c>
      <c r="T157" s="10" t="s">
        <v>39</v>
      </c>
      <c r="U157" s="16">
        <v>5.6</v>
      </c>
      <c r="V157" s="17">
        <v>0</v>
      </c>
      <c r="W157" s="38">
        <v>25</v>
      </c>
    </row>
    <row r="158" spans="1:23" x14ac:dyDescent="0.2">
      <c r="A158" s="39">
        <v>3322</v>
      </c>
      <c r="B158" s="19" t="s">
        <v>437</v>
      </c>
      <c r="C158" s="20" t="s">
        <v>34</v>
      </c>
      <c r="D158" s="19" t="s">
        <v>75</v>
      </c>
      <c r="E158" s="21">
        <v>3.5</v>
      </c>
      <c r="F158" s="22">
        <v>0</v>
      </c>
      <c r="G158" s="23">
        <v>68</v>
      </c>
      <c r="H158" s="15"/>
      <c r="I158" s="19">
        <v>3049</v>
      </c>
      <c r="J158" s="19" t="s">
        <v>421</v>
      </c>
      <c r="K158" s="20" t="s">
        <v>34</v>
      </c>
      <c r="L158" s="19" t="s">
        <v>79</v>
      </c>
      <c r="M158" s="21">
        <v>2.9</v>
      </c>
      <c r="N158" s="22">
        <v>0</v>
      </c>
      <c r="O158" s="23">
        <v>82</v>
      </c>
      <c r="P158" s="15"/>
      <c r="Q158" s="10">
        <v>4129</v>
      </c>
      <c r="R158" s="10" t="s">
        <v>388</v>
      </c>
      <c r="S158" s="10" t="s">
        <v>36</v>
      </c>
      <c r="T158" s="10" t="s">
        <v>64</v>
      </c>
      <c r="U158" s="16">
        <v>5.5</v>
      </c>
      <c r="V158" s="17">
        <v>0</v>
      </c>
      <c r="W158" s="38">
        <v>17</v>
      </c>
    </row>
    <row r="159" spans="1:23" x14ac:dyDescent="0.2">
      <c r="A159" s="39">
        <v>3348</v>
      </c>
      <c r="B159" s="19" t="s">
        <v>440</v>
      </c>
      <c r="C159" s="20" t="s">
        <v>34</v>
      </c>
      <c r="D159" s="19" t="s">
        <v>83</v>
      </c>
      <c r="E159" s="21">
        <v>3.5</v>
      </c>
      <c r="F159" s="22">
        <v>0</v>
      </c>
      <c r="G159" s="23">
        <v>77</v>
      </c>
      <c r="H159" s="15"/>
      <c r="I159" s="19">
        <v>3051</v>
      </c>
      <c r="J159" s="19" t="s">
        <v>424</v>
      </c>
      <c r="K159" s="20" t="s">
        <v>34</v>
      </c>
      <c r="L159" s="19" t="s">
        <v>96</v>
      </c>
      <c r="M159" s="21">
        <v>2.9</v>
      </c>
      <c r="N159" s="22">
        <v>0</v>
      </c>
      <c r="O159" s="23">
        <v>49</v>
      </c>
      <c r="P159" s="15"/>
      <c r="Q159" s="10">
        <v>4103</v>
      </c>
      <c r="R159" s="10" t="s">
        <v>390</v>
      </c>
      <c r="S159" s="10" t="s">
        <v>36</v>
      </c>
      <c r="T159" s="10" t="s">
        <v>101</v>
      </c>
      <c r="U159" s="16">
        <v>5.4</v>
      </c>
      <c r="V159" s="17">
        <v>0</v>
      </c>
      <c r="W159" s="38">
        <v>95</v>
      </c>
    </row>
    <row r="160" spans="1:23" x14ac:dyDescent="0.2">
      <c r="A160" s="39">
        <v>3374</v>
      </c>
      <c r="B160" s="19" t="s">
        <v>443</v>
      </c>
      <c r="C160" s="20" t="s">
        <v>34</v>
      </c>
      <c r="D160" s="19" t="s">
        <v>71</v>
      </c>
      <c r="E160" s="21">
        <v>3.5</v>
      </c>
      <c r="F160" s="22">
        <v>0</v>
      </c>
      <c r="G160" s="23">
        <v>12</v>
      </c>
      <c r="H160" s="15"/>
      <c r="I160" s="19">
        <v>3052</v>
      </c>
      <c r="J160" s="19" t="s">
        <v>427</v>
      </c>
      <c r="K160" s="20" t="s">
        <v>34</v>
      </c>
      <c r="L160" s="19" t="s">
        <v>43</v>
      </c>
      <c r="M160" s="21">
        <v>2.9</v>
      </c>
      <c r="N160" s="22">
        <v>1</v>
      </c>
      <c r="O160" s="23">
        <v>48</v>
      </c>
      <c r="P160" s="15"/>
      <c r="Q160" s="10">
        <v>4149</v>
      </c>
      <c r="R160" s="10" t="s">
        <v>393</v>
      </c>
      <c r="S160" s="10" t="s">
        <v>36</v>
      </c>
      <c r="T160" s="10" t="s">
        <v>41</v>
      </c>
      <c r="U160" s="16">
        <v>5.4</v>
      </c>
      <c r="V160" s="17">
        <v>1</v>
      </c>
      <c r="W160" s="38">
        <v>124</v>
      </c>
    </row>
    <row r="161" spans="1:23" x14ac:dyDescent="0.2">
      <c r="A161" s="39">
        <v>3382</v>
      </c>
      <c r="B161" s="19" t="s">
        <v>445</v>
      </c>
      <c r="C161" s="20" t="s">
        <v>34</v>
      </c>
      <c r="D161" s="19" t="s">
        <v>43</v>
      </c>
      <c r="E161" s="21">
        <v>3.5</v>
      </c>
      <c r="F161" s="22">
        <v>0</v>
      </c>
      <c r="G161" s="23">
        <v>24</v>
      </c>
      <c r="H161" s="15"/>
      <c r="I161" s="19">
        <v>3056</v>
      </c>
      <c r="J161" s="19" t="s">
        <v>430</v>
      </c>
      <c r="K161" s="20" t="s">
        <v>34</v>
      </c>
      <c r="L161" s="19" t="s">
        <v>96</v>
      </c>
      <c r="M161" s="21">
        <v>2.9</v>
      </c>
      <c r="N161" s="22">
        <v>2</v>
      </c>
      <c r="O161" s="23">
        <v>35</v>
      </c>
      <c r="P161" s="15"/>
      <c r="Q161" s="10">
        <v>4017</v>
      </c>
      <c r="R161" s="10" t="s">
        <v>396</v>
      </c>
      <c r="S161" s="10" t="s">
        <v>36</v>
      </c>
      <c r="T161" s="10" t="s">
        <v>43</v>
      </c>
      <c r="U161" s="16">
        <v>5.3</v>
      </c>
      <c r="V161" s="17">
        <v>1</v>
      </c>
      <c r="W161" s="38">
        <v>107</v>
      </c>
    </row>
    <row r="162" spans="1:23" x14ac:dyDescent="0.2">
      <c r="A162" s="39">
        <v>3394</v>
      </c>
      <c r="B162" s="19" t="s">
        <v>655</v>
      </c>
      <c r="C162" s="20" t="s">
        <v>34</v>
      </c>
      <c r="D162" s="19" t="s">
        <v>71</v>
      </c>
      <c r="E162" s="21">
        <v>3.5</v>
      </c>
      <c r="F162" s="22">
        <v>0</v>
      </c>
      <c r="G162" s="23">
        <v>6</v>
      </c>
      <c r="H162" s="15"/>
      <c r="I162" s="19">
        <v>3057</v>
      </c>
      <c r="J162" s="19" t="s">
        <v>433</v>
      </c>
      <c r="K162" s="20" t="s">
        <v>34</v>
      </c>
      <c r="L162" s="19" t="s">
        <v>79</v>
      </c>
      <c r="M162" s="21">
        <v>2.9</v>
      </c>
      <c r="N162" s="22">
        <v>0</v>
      </c>
      <c r="O162" s="23">
        <v>110</v>
      </c>
      <c r="P162" s="15"/>
      <c r="Q162" s="10">
        <v>4200</v>
      </c>
      <c r="R162" s="10" t="s">
        <v>677</v>
      </c>
      <c r="S162" s="10" t="s">
        <v>36</v>
      </c>
      <c r="T162" s="10" t="s">
        <v>67</v>
      </c>
      <c r="U162" s="16">
        <v>5.3</v>
      </c>
      <c r="V162" s="17">
        <v>0</v>
      </c>
      <c r="W162" s="38">
        <v>3</v>
      </c>
    </row>
    <row r="163" spans="1:23" x14ac:dyDescent="0.2">
      <c r="A163" s="39">
        <v>3015</v>
      </c>
      <c r="B163" s="19" t="s">
        <v>448</v>
      </c>
      <c r="C163" s="20" t="s">
        <v>34</v>
      </c>
      <c r="D163" s="19" t="s">
        <v>53</v>
      </c>
      <c r="E163" s="21">
        <v>3.4</v>
      </c>
      <c r="F163" s="22">
        <v>0</v>
      </c>
      <c r="G163" s="23">
        <v>6</v>
      </c>
      <c r="H163" s="15"/>
      <c r="I163" s="19">
        <v>3058</v>
      </c>
      <c r="J163" s="19" t="s">
        <v>654</v>
      </c>
      <c r="K163" s="20" t="s">
        <v>34</v>
      </c>
      <c r="L163" s="19" t="s">
        <v>41</v>
      </c>
      <c r="M163" s="21">
        <v>2.9</v>
      </c>
      <c r="N163" s="22">
        <v>0</v>
      </c>
      <c r="O163" s="23">
        <v>6</v>
      </c>
      <c r="P163" s="15"/>
      <c r="Q163" s="10">
        <v>4018</v>
      </c>
      <c r="R163" s="10" t="s">
        <v>399</v>
      </c>
      <c r="S163" s="10" t="s">
        <v>36</v>
      </c>
      <c r="T163" s="10" t="s">
        <v>67</v>
      </c>
      <c r="U163" s="16">
        <v>5.2</v>
      </c>
      <c r="V163" s="17">
        <v>0</v>
      </c>
      <c r="W163" s="38">
        <v>52</v>
      </c>
    </row>
    <row r="164" spans="1:23" x14ac:dyDescent="0.2">
      <c r="A164" s="39">
        <v>3023</v>
      </c>
      <c r="B164" s="19" t="s">
        <v>450</v>
      </c>
      <c r="C164" s="20" t="s">
        <v>34</v>
      </c>
      <c r="D164" s="19" t="s">
        <v>47</v>
      </c>
      <c r="E164" s="21">
        <v>3.4</v>
      </c>
      <c r="F164" s="22">
        <v>1</v>
      </c>
      <c r="G164" s="23">
        <v>16</v>
      </c>
      <c r="H164" s="15"/>
      <c r="I164" s="19">
        <v>3071</v>
      </c>
      <c r="J164" s="19" t="s">
        <v>438</v>
      </c>
      <c r="K164" s="20" t="s">
        <v>34</v>
      </c>
      <c r="L164" s="19" t="s">
        <v>60</v>
      </c>
      <c r="M164" s="21">
        <v>2.9</v>
      </c>
      <c r="N164" s="22">
        <v>0</v>
      </c>
      <c r="O164" s="23">
        <v>79</v>
      </c>
      <c r="P164" s="15"/>
      <c r="Q164" s="10">
        <v>4155</v>
      </c>
      <c r="R164" s="10" t="s">
        <v>402</v>
      </c>
      <c r="S164" s="10" t="s">
        <v>36</v>
      </c>
      <c r="T164" s="10" t="s">
        <v>60</v>
      </c>
      <c r="U164" s="16">
        <v>5.2</v>
      </c>
      <c r="V164" s="17">
        <v>0</v>
      </c>
      <c r="W164" s="38">
        <v>88</v>
      </c>
    </row>
    <row r="165" spans="1:23" x14ac:dyDescent="0.2">
      <c r="A165" s="39">
        <v>3024</v>
      </c>
      <c r="B165" s="19" t="s">
        <v>452</v>
      </c>
      <c r="C165" s="20" t="s">
        <v>34</v>
      </c>
      <c r="D165" s="19" t="s">
        <v>96</v>
      </c>
      <c r="E165" s="21">
        <v>3.4</v>
      </c>
      <c r="F165" s="22">
        <v>5</v>
      </c>
      <c r="G165" s="23">
        <v>103</v>
      </c>
      <c r="H165" s="15"/>
      <c r="I165" s="19">
        <v>3090</v>
      </c>
      <c r="J165" s="19" t="s">
        <v>441</v>
      </c>
      <c r="K165" s="20" t="s">
        <v>34</v>
      </c>
      <c r="L165" s="19" t="s">
        <v>62</v>
      </c>
      <c r="M165" s="21">
        <v>2.9</v>
      </c>
      <c r="N165" s="22">
        <v>0</v>
      </c>
      <c r="O165" s="23">
        <v>39</v>
      </c>
      <c r="P165" s="15"/>
      <c r="Q165" s="10">
        <v>4196</v>
      </c>
      <c r="R165" s="10" t="s">
        <v>635</v>
      </c>
      <c r="S165" s="10" t="s">
        <v>36</v>
      </c>
      <c r="T165" s="10" t="s">
        <v>41</v>
      </c>
      <c r="U165" s="16">
        <v>5.2</v>
      </c>
      <c r="V165" s="17">
        <v>0</v>
      </c>
      <c r="W165" s="38">
        <v>13</v>
      </c>
    </row>
    <row r="166" spans="1:23" x14ac:dyDescent="0.2">
      <c r="A166" s="39">
        <v>3027</v>
      </c>
      <c r="B166" s="19" t="s">
        <v>455</v>
      </c>
      <c r="C166" s="20" t="s">
        <v>34</v>
      </c>
      <c r="D166" s="19" t="s">
        <v>101</v>
      </c>
      <c r="E166" s="21">
        <v>3.4</v>
      </c>
      <c r="F166" s="22">
        <v>0</v>
      </c>
      <c r="G166" s="23">
        <v>63</v>
      </c>
      <c r="H166" s="15"/>
      <c r="I166" s="19">
        <v>3107</v>
      </c>
      <c r="J166" s="19" t="s">
        <v>615</v>
      </c>
      <c r="K166" s="20" t="s">
        <v>34</v>
      </c>
      <c r="L166" s="19" t="s">
        <v>83</v>
      </c>
      <c r="M166" s="21">
        <v>2.9</v>
      </c>
      <c r="N166" s="22">
        <v>0</v>
      </c>
      <c r="O166" s="23">
        <v>0</v>
      </c>
      <c r="P166" s="15"/>
      <c r="Q166" s="10">
        <v>4002</v>
      </c>
      <c r="R166" s="10" t="s">
        <v>405</v>
      </c>
      <c r="S166" s="10" t="s">
        <v>36</v>
      </c>
      <c r="T166" s="10" t="s">
        <v>64</v>
      </c>
      <c r="U166" s="16">
        <v>5.0999999999999996</v>
      </c>
      <c r="V166" s="17">
        <v>0</v>
      </c>
      <c r="W166" s="38">
        <v>52</v>
      </c>
    </row>
    <row r="167" spans="1:23" x14ac:dyDescent="0.2">
      <c r="A167" s="39">
        <v>3063</v>
      </c>
      <c r="B167" s="19" t="s">
        <v>458</v>
      </c>
      <c r="C167" s="20" t="s">
        <v>34</v>
      </c>
      <c r="D167" s="19" t="s">
        <v>83</v>
      </c>
      <c r="E167" s="21">
        <v>3.4</v>
      </c>
      <c r="F167" s="22">
        <v>0</v>
      </c>
      <c r="G167" s="23">
        <v>78</v>
      </c>
      <c r="H167" s="15"/>
      <c r="I167" s="19">
        <v>3112</v>
      </c>
      <c r="J167" s="19" t="s">
        <v>446</v>
      </c>
      <c r="K167" s="20" t="s">
        <v>34</v>
      </c>
      <c r="L167" s="19" t="s">
        <v>39</v>
      </c>
      <c r="M167" s="21">
        <v>2.9</v>
      </c>
      <c r="N167" s="22">
        <v>2</v>
      </c>
      <c r="O167" s="23">
        <v>45</v>
      </c>
      <c r="P167" s="15"/>
      <c r="Q167" s="10">
        <v>4024</v>
      </c>
      <c r="R167" s="10" t="s">
        <v>408</v>
      </c>
      <c r="S167" s="10" t="s">
        <v>36</v>
      </c>
      <c r="T167" s="10" t="s">
        <v>41</v>
      </c>
      <c r="U167" s="16">
        <v>5.0999999999999996</v>
      </c>
      <c r="V167" s="17">
        <v>1</v>
      </c>
      <c r="W167" s="38">
        <v>113</v>
      </c>
    </row>
    <row r="168" spans="1:23" x14ac:dyDescent="0.2">
      <c r="A168" s="39">
        <v>3095</v>
      </c>
      <c r="B168" s="19" t="s">
        <v>461</v>
      </c>
      <c r="C168" s="20" t="s">
        <v>34</v>
      </c>
      <c r="D168" s="19" t="s">
        <v>75</v>
      </c>
      <c r="E168" s="21">
        <v>3.4</v>
      </c>
      <c r="F168" s="22">
        <v>0</v>
      </c>
      <c r="G168" s="23">
        <v>44</v>
      </c>
      <c r="H168" s="15"/>
      <c r="I168" s="19">
        <v>3183</v>
      </c>
      <c r="J168" s="19" t="s">
        <v>449</v>
      </c>
      <c r="K168" s="20" t="s">
        <v>34</v>
      </c>
      <c r="L168" s="19" t="s">
        <v>75</v>
      </c>
      <c r="M168" s="21">
        <v>2.9</v>
      </c>
      <c r="N168" s="22">
        <v>0</v>
      </c>
      <c r="O168" s="23">
        <v>30</v>
      </c>
      <c r="P168" s="15"/>
      <c r="Q168" s="10">
        <v>4025</v>
      </c>
      <c r="R168" s="10" t="s">
        <v>411</v>
      </c>
      <c r="S168" s="10" t="s">
        <v>36</v>
      </c>
      <c r="T168" s="10" t="s">
        <v>41</v>
      </c>
      <c r="U168" s="16">
        <v>5</v>
      </c>
      <c r="V168" s="17">
        <v>0</v>
      </c>
      <c r="W168" s="38">
        <v>14</v>
      </c>
    </row>
    <row r="169" spans="1:23" x14ac:dyDescent="0.2">
      <c r="A169" s="39">
        <v>3137</v>
      </c>
      <c r="B169" s="19" t="s">
        <v>464</v>
      </c>
      <c r="C169" s="20" t="s">
        <v>34</v>
      </c>
      <c r="D169" s="19" t="s">
        <v>56</v>
      </c>
      <c r="E169" s="21">
        <v>3.4</v>
      </c>
      <c r="F169" s="22">
        <v>0</v>
      </c>
      <c r="G169" s="23">
        <v>27</v>
      </c>
      <c r="H169" s="15"/>
      <c r="I169" s="19">
        <v>3250</v>
      </c>
      <c r="J169" s="19" t="s">
        <v>616</v>
      </c>
      <c r="K169" s="20" t="s">
        <v>34</v>
      </c>
      <c r="L169" s="19" t="s">
        <v>56</v>
      </c>
      <c r="M169" s="21">
        <v>2.9</v>
      </c>
      <c r="N169" s="22">
        <v>0</v>
      </c>
      <c r="O169" s="23">
        <v>0</v>
      </c>
      <c r="P169" s="15"/>
      <c r="Q169" s="10">
        <v>4158</v>
      </c>
      <c r="R169" s="10" t="s">
        <v>413</v>
      </c>
      <c r="S169" s="10" t="s">
        <v>36</v>
      </c>
      <c r="T169" s="10" t="s">
        <v>43</v>
      </c>
      <c r="U169" s="16">
        <v>4.9000000000000004</v>
      </c>
      <c r="V169" s="17">
        <v>7</v>
      </c>
      <c r="W169" s="38">
        <v>72</v>
      </c>
    </row>
    <row r="170" spans="1:23" x14ac:dyDescent="0.2">
      <c r="A170" s="39">
        <v>3211</v>
      </c>
      <c r="B170" s="19" t="s">
        <v>467</v>
      </c>
      <c r="C170" s="20" t="s">
        <v>34</v>
      </c>
      <c r="D170" s="19" t="s">
        <v>64</v>
      </c>
      <c r="E170" s="21">
        <v>3.4</v>
      </c>
      <c r="F170" s="22">
        <v>2</v>
      </c>
      <c r="G170" s="23">
        <v>55</v>
      </c>
      <c r="H170" s="15"/>
      <c r="I170" s="19">
        <v>3284</v>
      </c>
      <c r="J170" s="19" t="s">
        <v>453</v>
      </c>
      <c r="K170" s="20" t="s">
        <v>34</v>
      </c>
      <c r="L170" s="19" t="s">
        <v>71</v>
      </c>
      <c r="M170" s="21">
        <v>2.9</v>
      </c>
      <c r="N170" s="22">
        <v>0</v>
      </c>
      <c r="O170" s="23">
        <v>0</v>
      </c>
      <c r="P170" s="15"/>
      <c r="Q170" s="10">
        <v>4142</v>
      </c>
      <c r="R170" s="10" t="s">
        <v>416</v>
      </c>
      <c r="S170" s="10" t="s">
        <v>36</v>
      </c>
      <c r="T170" s="10" t="s">
        <v>60</v>
      </c>
      <c r="U170" s="16">
        <v>4.8</v>
      </c>
      <c r="V170" s="17">
        <v>0</v>
      </c>
      <c r="W170" s="38">
        <v>61</v>
      </c>
    </row>
    <row r="171" spans="1:23" x14ac:dyDescent="0.2">
      <c r="A171" s="39">
        <v>3233</v>
      </c>
      <c r="B171" s="19" t="s">
        <v>470</v>
      </c>
      <c r="C171" s="20" t="s">
        <v>34</v>
      </c>
      <c r="D171" s="19" t="s">
        <v>60</v>
      </c>
      <c r="E171" s="21">
        <v>3.4</v>
      </c>
      <c r="F171" s="22">
        <v>0</v>
      </c>
      <c r="G171" s="23">
        <v>145</v>
      </c>
      <c r="H171" s="15"/>
      <c r="I171" s="19">
        <v>3285</v>
      </c>
      <c r="J171" s="19" t="s">
        <v>456</v>
      </c>
      <c r="K171" s="20" t="s">
        <v>34</v>
      </c>
      <c r="L171" s="19" t="s">
        <v>71</v>
      </c>
      <c r="M171" s="21">
        <v>2.9</v>
      </c>
      <c r="N171" s="22">
        <v>0</v>
      </c>
      <c r="O171" s="23">
        <v>56</v>
      </c>
      <c r="P171" s="15"/>
      <c r="Q171" s="10">
        <v>4188</v>
      </c>
      <c r="R171" s="10" t="s">
        <v>419</v>
      </c>
      <c r="S171" s="10" t="s">
        <v>36</v>
      </c>
      <c r="T171" s="10" t="s">
        <v>58</v>
      </c>
      <c r="U171" s="16">
        <v>4.8</v>
      </c>
      <c r="V171" s="17">
        <v>7</v>
      </c>
      <c r="W171" s="38">
        <v>80</v>
      </c>
    </row>
    <row r="172" spans="1:23" x14ac:dyDescent="0.2">
      <c r="A172" s="39">
        <v>3287</v>
      </c>
      <c r="B172" s="19" t="s">
        <v>472</v>
      </c>
      <c r="C172" s="20" t="s">
        <v>34</v>
      </c>
      <c r="D172" s="19" t="s">
        <v>71</v>
      </c>
      <c r="E172" s="21">
        <v>3.4</v>
      </c>
      <c r="F172" s="22">
        <v>0</v>
      </c>
      <c r="G172" s="23">
        <v>190</v>
      </c>
      <c r="H172" s="15"/>
      <c r="I172" s="19">
        <v>3307</v>
      </c>
      <c r="J172" s="19" t="s">
        <v>459</v>
      </c>
      <c r="K172" s="20" t="s">
        <v>34</v>
      </c>
      <c r="L172" s="19" t="s">
        <v>47</v>
      </c>
      <c r="M172" s="21">
        <v>2.9</v>
      </c>
      <c r="N172" s="22">
        <v>0</v>
      </c>
      <c r="O172" s="23">
        <v>23</v>
      </c>
      <c r="P172" s="15"/>
      <c r="Q172" s="10">
        <v>4005</v>
      </c>
      <c r="R172" s="10" t="s">
        <v>422</v>
      </c>
      <c r="S172" s="10" t="s">
        <v>36</v>
      </c>
      <c r="T172" s="10" t="s">
        <v>50</v>
      </c>
      <c r="U172" s="16">
        <v>4.7</v>
      </c>
      <c r="V172" s="17">
        <v>0</v>
      </c>
      <c r="W172" s="38">
        <v>1</v>
      </c>
    </row>
    <row r="173" spans="1:23" x14ac:dyDescent="0.2">
      <c r="A173" s="39">
        <v>3297</v>
      </c>
      <c r="B173" s="19" t="s">
        <v>474</v>
      </c>
      <c r="C173" s="20" t="s">
        <v>34</v>
      </c>
      <c r="D173" s="19" t="s">
        <v>58</v>
      </c>
      <c r="E173" s="21">
        <v>3.4</v>
      </c>
      <c r="F173" s="22">
        <v>2</v>
      </c>
      <c r="G173" s="23">
        <v>32</v>
      </c>
      <c r="H173" s="15"/>
      <c r="I173" s="19">
        <v>3311</v>
      </c>
      <c r="J173" s="19" t="s">
        <v>462</v>
      </c>
      <c r="K173" s="20" t="s">
        <v>34</v>
      </c>
      <c r="L173" s="19" t="s">
        <v>56</v>
      </c>
      <c r="M173" s="21">
        <v>2.9</v>
      </c>
      <c r="N173" s="22">
        <v>0</v>
      </c>
      <c r="O173" s="23">
        <v>0</v>
      </c>
      <c r="P173" s="15"/>
      <c r="Q173" s="10">
        <v>4019</v>
      </c>
      <c r="R173" s="10" t="s">
        <v>425</v>
      </c>
      <c r="S173" s="10" t="s">
        <v>36</v>
      </c>
      <c r="T173" s="10" t="s">
        <v>56</v>
      </c>
      <c r="U173" s="16">
        <v>4.7</v>
      </c>
      <c r="V173" s="17">
        <v>2</v>
      </c>
      <c r="W173" s="38">
        <v>139</v>
      </c>
    </row>
    <row r="174" spans="1:23" x14ac:dyDescent="0.2">
      <c r="A174" s="39">
        <v>3304</v>
      </c>
      <c r="B174" s="19" t="s">
        <v>477</v>
      </c>
      <c r="C174" s="20" t="s">
        <v>34</v>
      </c>
      <c r="D174" s="19" t="s">
        <v>67</v>
      </c>
      <c r="E174" s="21">
        <v>3.4</v>
      </c>
      <c r="F174" s="22">
        <v>0</v>
      </c>
      <c r="G174" s="23">
        <v>0</v>
      </c>
      <c r="H174" s="15"/>
      <c r="I174" s="19">
        <v>3351</v>
      </c>
      <c r="J174" s="19" t="s">
        <v>465</v>
      </c>
      <c r="K174" s="20" t="s">
        <v>34</v>
      </c>
      <c r="L174" s="19" t="s">
        <v>48</v>
      </c>
      <c r="M174" s="21">
        <v>2.9</v>
      </c>
      <c r="N174" s="22">
        <v>0</v>
      </c>
      <c r="O174" s="23">
        <v>34</v>
      </c>
      <c r="P174" s="15"/>
      <c r="Q174" s="10">
        <v>4023</v>
      </c>
      <c r="R174" s="10" t="s">
        <v>428</v>
      </c>
      <c r="S174" s="10" t="s">
        <v>36</v>
      </c>
      <c r="T174" s="10" t="s">
        <v>60</v>
      </c>
      <c r="U174" s="16">
        <v>4.7</v>
      </c>
      <c r="V174" s="17">
        <v>0</v>
      </c>
      <c r="W174" s="38">
        <v>79</v>
      </c>
    </row>
    <row r="175" spans="1:23" x14ac:dyDescent="0.2">
      <c r="A175" s="39">
        <v>3349</v>
      </c>
      <c r="B175" s="19" t="s">
        <v>479</v>
      </c>
      <c r="C175" s="20" t="s">
        <v>34</v>
      </c>
      <c r="D175" s="19" t="s">
        <v>101</v>
      </c>
      <c r="E175" s="21">
        <v>3.4</v>
      </c>
      <c r="F175" s="22">
        <v>0</v>
      </c>
      <c r="G175" s="23">
        <v>25</v>
      </c>
      <c r="H175" s="15"/>
      <c r="I175" s="19">
        <v>3356</v>
      </c>
      <c r="J175" s="19" t="s">
        <v>468</v>
      </c>
      <c r="K175" s="20" t="s">
        <v>34</v>
      </c>
      <c r="L175" s="19" t="s">
        <v>64</v>
      </c>
      <c r="M175" s="21">
        <v>2.9</v>
      </c>
      <c r="N175" s="22">
        <v>0</v>
      </c>
      <c r="O175" s="23">
        <v>14</v>
      </c>
      <c r="P175" s="15"/>
      <c r="Q175" s="10">
        <v>4089</v>
      </c>
      <c r="R175" s="10" t="s">
        <v>431</v>
      </c>
      <c r="S175" s="10" t="s">
        <v>36</v>
      </c>
      <c r="T175" s="10" t="s">
        <v>45</v>
      </c>
      <c r="U175" s="16">
        <v>4.7</v>
      </c>
      <c r="V175" s="17">
        <v>0</v>
      </c>
      <c r="W175" s="38">
        <v>0</v>
      </c>
    </row>
    <row r="176" spans="1:23" x14ac:dyDescent="0.2">
      <c r="A176" s="39">
        <v>3353</v>
      </c>
      <c r="B176" s="19" t="s">
        <v>482</v>
      </c>
      <c r="C176" s="20" t="s">
        <v>34</v>
      </c>
      <c r="D176" s="19" t="s">
        <v>56</v>
      </c>
      <c r="E176" s="21">
        <v>3.4</v>
      </c>
      <c r="F176" s="22">
        <v>0</v>
      </c>
      <c r="G176" s="23">
        <v>55</v>
      </c>
      <c r="H176" s="15"/>
      <c r="I176" s="19">
        <v>3359</v>
      </c>
      <c r="J176" s="19" t="s">
        <v>471</v>
      </c>
      <c r="K176" s="20" t="s">
        <v>34</v>
      </c>
      <c r="L176" s="19" t="s">
        <v>48</v>
      </c>
      <c r="M176" s="21">
        <v>2.9</v>
      </c>
      <c r="N176" s="22">
        <v>4</v>
      </c>
      <c r="O176" s="23">
        <v>59</v>
      </c>
      <c r="P176" s="15"/>
      <c r="Q176" s="10">
        <v>4145</v>
      </c>
      <c r="R176" s="10" t="s">
        <v>434</v>
      </c>
      <c r="S176" s="10" t="s">
        <v>36</v>
      </c>
      <c r="T176" s="10" t="s">
        <v>62</v>
      </c>
      <c r="U176" s="16">
        <v>4.7</v>
      </c>
      <c r="V176" s="17">
        <v>0</v>
      </c>
      <c r="W176" s="38">
        <v>87</v>
      </c>
    </row>
    <row r="177" spans="1:23" x14ac:dyDescent="0.2">
      <c r="A177" s="39">
        <v>3354</v>
      </c>
      <c r="B177" s="19" t="s">
        <v>485</v>
      </c>
      <c r="C177" s="20" t="s">
        <v>34</v>
      </c>
      <c r="D177" s="19" t="s">
        <v>41</v>
      </c>
      <c r="E177" s="21">
        <v>3.4</v>
      </c>
      <c r="F177" s="22">
        <v>2</v>
      </c>
      <c r="G177" s="23">
        <v>39</v>
      </c>
      <c r="H177" s="15"/>
      <c r="I177" s="19">
        <v>3367</v>
      </c>
      <c r="J177" s="19" t="s">
        <v>657</v>
      </c>
      <c r="K177" s="20" t="s">
        <v>34</v>
      </c>
      <c r="L177" s="19" t="s">
        <v>79</v>
      </c>
      <c r="M177" s="21">
        <v>2.9</v>
      </c>
      <c r="N177" s="22">
        <v>0</v>
      </c>
      <c r="O177" s="23">
        <v>15</v>
      </c>
      <c r="P177" s="15"/>
      <c r="Q177" s="10">
        <v>4154</v>
      </c>
      <c r="R177" s="10" t="s">
        <v>436</v>
      </c>
      <c r="S177" s="10" t="s">
        <v>36</v>
      </c>
      <c r="T177" s="10" t="s">
        <v>71</v>
      </c>
      <c r="U177" s="16">
        <v>4.7</v>
      </c>
      <c r="V177" s="17">
        <v>0</v>
      </c>
      <c r="W177" s="38">
        <v>79</v>
      </c>
    </row>
    <row r="178" spans="1:23" x14ac:dyDescent="0.2">
      <c r="A178" s="39">
        <v>3375</v>
      </c>
      <c r="B178" s="19" t="s">
        <v>678</v>
      </c>
      <c r="C178" s="20" t="s">
        <v>34</v>
      </c>
      <c r="D178" s="19" t="s">
        <v>67</v>
      </c>
      <c r="E178" s="21">
        <v>3.4</v>
      </c>
      <c r="F178" s="22">
        <v>0</v>
      </c>
      <c r="G178" s="23">
        <v>16</v>
      </c>
      <c r="H178" s="15"/>
      <c r="I178" s="19">
        <v>3378</v>
      </c>
      <c r="J178" s="19" t="s">
        <v>475</v>
      </c>
      <c r="K178" s="20" t="s">
        <v>34</v>
      </c>
      <c r="L178" s="19" t="s">
        <v>58</v>
      </c>
      <c r="M178" s="21">
        <v>2.9</v>
      </c>
      <c r="N178" s="22">
        <v>0</v>
      </c>
      <c r="O178" s="23">
        <v>37</v>
      </c>
      <c r="P178" s="15"/>
      <c r="Q178" s="10">
        <v>4180</v>
      </c>
      <c r="R178" s="10" t="s">
        <v>439</v>
      </c>
      <c r="S178" s="10" t="s">
        <v>36</v>
      </c>
      <c r="T178" s="10" t="s">
        <v>67</v>
      </c>
      <c r="U178" s="16">
        <v>4.7</v>
      </c>
      <c r="V178" s="17">
        <v>0</v>
      </c>
      <c r="W178" s="38">
        <v>101</v>
      </c>
    </row>
    <row r="179" spans="1:23" x14ac:dyDescent="0.2">
      <c r="A179" s="39">
        <v>3390</v>
      </c>
      <c r="B179" s="19" t="s">
        <v>617</v>
      </c>
      <c r="C179" s="20" t="s">
        <v>34</v>
      </c>
      <c r="D179" s="19" t="s">
        <v>79</v>
      </c>
      <c r="E179" s="21">
        <v>3.4</v>
      </c>
      <c r="F179" s="22">
        <v>0</v>
      </c>
      <c r="G179" s="23">
        <v>5</v>
      </c>
      <c r="H179" s="15"/>
      <c r="I179" s="19">
        <v>3379</v>
      </c>
      <c r="J179" s="19" t="s">
        <v>478</v>
      </c>
      <c r="K179" s="20" t="s">
        <v>34</v>
      </c>
      <c r="L179" s="19" t="s">
        <v>64</v>
      </c>
      <c r="M179" s="21">
        <v>2.9</v>
      </c>
      <c r="N179" s="22">
        <v>0</v>
      </c>
      <c r="O179" s="23">
        <v>0</v>
      </c>
      <c r="P179" s="15"/>
      <c r="Q179" s="10">
        <v>4185</v>
      </c>
      <c r="R179" s="10" t="s">
        <v>442</v>
      </c>
      <c r="S179" s="10" t="s">
        <v>36</v>
      </c>
      <c r="T179" s="10" t="s">
        <v>101</v>
      </c>
      <c r="U179" s="16">
        <v>4.7</v>
      </c>
      <c r="V179" s="17">
        <v>0</v>
      </c>
      <c r="W179" s="38">
        <v>133</v>
      </c>
    </row>
    <row r="180" spans="1:23" x14ac:dyDescent="0.2">
      <c r="A180" s="39">
        <v>3043</v>
      </c>
      <c r="B180" s="19" t="s">
        <v>489</v>
      </c>
      <c r="C180" s="20" t="s">
        <v>34</v>
      </c>
      <c r="D180" s="19" t="s">
        <v>47</v>
      </c>
      <c r="E180" s="21">
        <v>3.3</v>
      </c>
      <c r="F180" s="22">
        <v>2</v>
      </c>
      <c r="G180" s="23">
        <v>65</v>
      </c>
      <c r="H180" s="15"/>
      <c r="I180" s="19">
        <v>3383</v>
      </c>
      <c r="J180" s="19" t="s">
        <v>480</v>
      </c>
      <c r="K180" s="20" t="s">
        <v>34</v>
      </c>
      <c r="L180" s="19" t="s">
        <v>43</v>
      </c>
      <c r="M180" s="21">
        <v>2.9</v>
      </c>
      <c r="N180" s="22">
        <v>7</v>
      </c>
      <c r="O180" s="23">
        <v>111</v>
      </c>
      <c r="P180" s="15"/>
      <c r="Q180" s="10">
        <v>4194</v>
      </c>
      <c r="R180" s="10" t="s">
        <v>444</v>
      </c>
      <c r="S180" s="10" t="s">
        <v>36</v>
      </c>
      <c r="T180" s="10" t="s">
        <v>50</v>
      </c>
      <c r="U180" s="16">
        <v>4.7</v>
      </c>
      <c r="V180" s="17">
        <v>11</v>
      </c>
      <c r="W180" s="38">
        <v>156</v>
      </c>
    </row>
    <row r="181" spans="1:23" x14ac:dyDescent="0.2">
      <c r="A181" s="39">
        <v>3064</v>
      </c>
      <c r="B181" s="19" t="s">
        <v>492</v>
      </c>
      <c r="C181" s="20" t="s">
        <v>34</v>
      </c>
      <c r="D181" s="19" t="s">
        <v>41</v>
      </c>
      <c r="E181" s="21">
        <v>3.3</v>
      </c>
      <c r="F181" s="22">
        <v>12</v>
      </c>
      <c r="G181" s="23">
        <v>99</v>
      </c>
      <c r="H181" s="15"/>
      <c r="I181" s="19">
        <v>3396</v>
      </c>
      <c r="J181" s="19" t="s">
        <v>679</v>
      </c>
      <c r="K181" s="20" t="s">
        <v>34</v>
      </c>
      <c r="L181" s="19" t="s">
        <v>39</v>
      </c>
      <c r="M181" s="21">
        <v>2.9</v>
      </c>
      <c r="N181" s="22">
        <v>2</v>
      </c>
      <c r="O181" s="23">
        <v>36</v>
      </c>
      <c r="P181" s="15"/>
      <c r="Q181" s="10">
        <v>4012</v>
      </c>
      <c r="R181" s="10" t="s">
        <v>447</v>
      </c>
      <c r="S181" s="10" t="s">
        <v>36</v>
      </c>
      <c r="T181" s="10" t="s">
        <v>101</v>
      </c>
      <c r="U181" s="16">
        <v>4.5999999999999996</v>
      </c>
      <c r="V181" s="17">
        <v>0</v>
      </c>
      <c r="W181" s="38">
        <v>41</v>
      </c>
    </row>
    <row r="182" spans="1:23" x14ac:dyDescent="0.2">
      <c r="A182" s="39">
        <v>3068</v>
      </c>
      <c r="B182" s="19" t="s">
        <v>494</v>
      </c>
      <c r="C182" s="20" t="s">
        <v>34</v>
      </c>
      <c r="D182" s="19" t="s">
        <v>43</v>
      </c>
      <c r="E182" s="21">
        <v>3.3</v>
      </c>
      <c r="F182" s="22">
        <v>0</v>
      </c>
      <c r="G182" s="23">
        <v>61</v>
      </c>
      <c r="H182" s="15"/>
      <c r="I182" s="19">
        <v>3398</v>
      </c>
      <c r="J182" s="19" t="s">
        <v>680</v>
      </c>
      <c r="K182" s="20" t="s">
        <v>34</v>
      </c>
      <c r="L182" s="19" t="s">
        <v>56</v>
      </c>
      <c r="M182" s="21">
        <v>2.9</v>
      </c>
      <c r="N182" s="22">
        <v>2</v>
      </c>
      <c r="O182" s="23">
        <v>37</v>
      </c>
      <c r="P182" s="15"/>
      <c r="Q182" s="10">
        <v>4026</v>
      </c>
      <c r="R182" s="10" t="s">
        <v>656</v>
      </c>
      <c r="S182" s="10" t="s">
        <v>36</v>
      </c>
      <c r="T182" s="10" t="s">
        <v>75</v>
      </c>
      <c r="U182" s="16">
        <v>4.5999999999999996</v>
      </c>
      <c r="V182" s="17">
        <v>0</v>
      </c>
      <c r="W182" s="38">
        <v>32</v>
      </c>
    </row>
    <row r="183" spans="1:23" x14ac:dyDescent="0.2">
      <c r="A183" s="39">
        <v>3085</v>
      </c>
      <c r="B183" s="19" t="s">
        <v>497</v>
      </c>
      <c r="C183" s="20" t="s">
        <v>34</v>
      </c>
      <c r="D183" s="19" t="s">
        <v>75</v>
      </c>
      <c r="E183" s="21">
        <v>3.3</v>
      </c>
      <c r="F183" s="22">
        <v>0</v>
      </c>
      <c r="G183" s="23">
        <v>115</v>
      </c>
      <c r="H183" s="15"/>
      <c r="I183" s="19">
        <v>3399</v>
      </c>
      <c r="J183" s="19" t="s">
        <v>681</v>
      </c>
      <c r="K183" s="20" t="s">
        <v>34</v>
      </c>
      <c r="L183" s="19" t="s">
        <v>101</v>
      </c>
      <c r="M183" s="21">
        <v>2.9</v>
      </c>
      <c r="N183" s="22">
        <v>0</v>
      </c>
      <c r="O183" s="23">
        <v>19</v>
      </c>
      <c r="P183" s="15"/>
      <c r="Q183" s="10">
        <v>4040</v>
      </c>
      <c r="R183" s="10" t="s">
        <v>451</v>
      </c>
      <c r="S183" s="10" t="s">
        <v>36</v>
      </c>
      <c r="T183" s="10" t="s">
        <v>56</v>
      </c>
      <c r="U183" s="16">
        <v>4.5999999999999996</v>
      </c>
      <c r="V183" s="17">
        <v>2</v>
      </c>
      <c r="W183" s="38">
        <v>76</v>
      </c>
    </row>
    <row r="184" spans="1:23" x14ac:dyDescent="0.2">
      <c r="A184" s="39">
        <v>3101</v>
      </c>
      <c r="B184" s="19" t="s">
        <v>500</v>
      </c>
      <c r="C184" s="20" t="s">
        <v>34</v>
      </c>
      <c r="D184" s="19" t="s">
        <v>62</v>
      </c>
      <c r="E184" s="21">
        <v>3.3</v>
      </c>
      <c r="F184" s="22">
        <v>0</v>
      </c>
      <c r="G184" s="23">
        <v>61</v>
      </c>
      <c r="H184" s="15"/>
      <c r="I184" s="19">
        <v>3065</v>
      </c>
      <c r="J184" s="19" t="s">
        <v>483</v>
      </c>
      <c r="K184" s="20" t="s">
        <v>34</v>
      </c>
      <c r="L184" s="19" t="s">
        <v>79</v>
      </c>
      <c r="M184" s="21">
        <v>2.8</v>
      </c>
      <c r="N184" s="22">
        <v>0</v>
      </c>
      <c r="O184" s="23">
        <v>43</v>
      </c>
      <c r="P184" s="15"/>
      <c r="Q184" s="10">
        <v>4092</v>
      </c>
      <c r="R184" s="10" t="s">
        <v>454</v>
      </c>
      <c r="S184" s="10" t="s">
        <v>36</v>
      </c>
      <c r="T184" s="10" t="s">
        <v>58</v>
      </c>
      <c r="U184" s="16">
        <v>4.5999999999999996</v>
      </c>
      <c r="V184" s="17">
        <v>0</v>
      </c>
      <c r="W184" s="38">
        <v>0</v>
      </c>
    </row>
    <row r="185" spans="1:23" x14ac:dyDescent="0.2">
      <c r="A185" s="39">
        <v>3109</v>
      </c>
      <c r="B185" s="19" t="s">
        <v>502</v>
      </c>
      <c r="C185" s="20" t="s">
        <v>34</v>
      </c>
      <c r="D185" s="19" t="s">
        <v>101</v>
      </c>
      <c r="E185" s="21">
        <v>3.3</v>
      </c>
      <c r="F185" s="22">
        <v>0</v>
      </c>
      <c r="G185" s="23">
        <v>110</v>
      </c>
      <c r="H185" s="15"/>
      <c r="I185" s="19">
        <v>3066</v>
      </c>
      <c r="J185" s="19" t="s">
        <v>618</v>
      </c>
      <c r="K185" s="20" t="s">
        <v>34</v>
      </c>
      <c r="L185" s="19" t="s">
        <v>96</v>
      </c>
      <c r="M185" s="21">
        <v>2.8</v>
      </c>
      <c r="N185" s="22">
        <v>0</v>
      </c>
      <c r="O185" s="23">
        <v>0</v>
      </c>
      <c r="P185" s="15"/>
      <c r="Q185" s="10">
        <v>4193</v>
      </c>
      <c r="R185" s="10" t="s">
        <v>457</v>
      </c>
      <c r="S185" s="10" t="s">
        <v>36</v>
      </c>
      <c r="T185" s="10" t="s">
        <v>48</v>
      </c>
      <c r="U185" s="16">
        <v>4.5999999999999996</v>
      </c>
      <c r="V185" s="17">
        <v>0</v>
      </c>
      <c r="W185" s="38">
        <v>4</v>
      </c>
    </row>
    <row r="186" spans="1:23" x14ac:dyDescent="0.2">
      <c r="A186" s="39">
        <v>3116</v>
      </c>
      <c r="B186" s="19" t="s">
        <v>505</v>
      </c>
      <c r="C186" s="20" t="s">
        <v>34</v>
      </c>
      <c r="D186" s="19" t="s">
        <v>83</v>
      </c>
      <c r="E186" s="21">
        <v>3.3</v>
      </c>
      <c r="F186" s="22">
        <v>0</v>
      </c>
      <c r="G186" s="23">
        <v>63</v>
      </c>
      <c r="H186" s="15"/>
      <c r="I186" s="19">
        <v>3067</v>
      </c>
      <c r="J186" s="19" t="s">
        <v>487</v>
      </c>
      <c r="K186" s="20" t="s">
        <v>34</v>
      </c>
      <c r="L186" s="19" t="s">
        <v>48</v>
      </c>
      <c r="M186" s="21">
        <v>2.8</v>
      </c>
      <c r="N186" s="22">
        <v>0</v>
      </c>
      <c r="O186" s="23">
        <v>0</v>
      </c>
      <c r="P186" s="15"/>
      <c r="Q186" s="10">
        <v>4027</v>
      </c>
      <c r="R186" s="10" t="s">
        <v>460</v>
      </c>
      <c r="S186" s="10" t="s">
        <v>36</v>
      </c>
      <c r="T186" s="10" t="s">
        <v>83</v>
      </c>
      <c r="U186" s="16">
        <v>4.5</v>
      </c>
      <c r="V186" s="17">
        <v>0</v>
      </c>
      <c r="W186" s="38">
        <v>40</v>
      </c>
    </row>
    <row r="187" spans="1:23" x14ac:dyDescent="0.2">
      <c r="A187" s="39">
        <v>3121</v>
      </c>
      <c r="B187" s="19" t="s">
        <v>508</v>
      </c>
      <c r="C187" s="20" t="s">
        <v>34</v>
      </c>
      <c r="D187" s="19" t="s">
        <v>67</v>
      </c>
      <c r="E187" s="21">
        <v>3.3</v>
      </c>
      <c r="F187" s="22">
        <v>0</v>
      </c>
      <c r="G187" s="23">
        <v>63</v>
      </c>
      <c r="H187" s="15"/>
      <c r="I187" s="19">
        <v>3136</v>
      </c>
      <c r="J187" s="19" t="s">
        <v>490</v>
      </c>
      <c r="K187" s="20" t="s">
        <v>34</v>
      </c>
      <c r="L187" s="19" t="s">
        <v>67</v>
      </c>
      <c r="M187" s="21">
        <v>2.8</v>
      </c>
      <c r="N187" s="22">
        <v>0</v>
      </c>
      <c r="O187" s="23">
        <v>10</v>
      </c>
      <c r="P187" s="15"/>
      <c r="Q187" s="10">
        <v>4150</v>
      </c>
      <c r="R187" s="10" t="s">
        <v>463</v>
      </c>
      <c r="S187" s="10" t="s">
        <v>36</v>
      </c>
      <c r="T187" s="10" t="s">
        <v>43</v>
      </c>
      <c r="U187" s="16">
        <v>4.5</v>
      </c>
      <c r="V187" s="17">
        <v>1</v>
      </c>
      <c r="W187" s="38">
        <v>60</v>
      </c>
    </row>
    <row r="188" spans="1:23" x14ac:dyDescent="0.2">
      <c r="A188" s="39">
        <v>3219</v>
      </c>
      <c r="B188" s="19" t="s">
        <v>511</v>
      </c>
      <c r="C188" s="20" t="s">
        <v>34</v>
      </c>
      <c r="D188" s="19" t="s">
        <v>50</v>
      </c>
      <c r="E188" s="21">
        <v>3.3</v>
      </c>
      <c r="F188" s="22">
        <v>1</v>
      </c>
      <c r="G188" s="23">
        <v>89</v>
      </c>
      <c r="H188" s="15"/>
      <c r="I188" s="19">
        <v>3177</v>
      </c>
      <c r="J188" s="19" t="s">
        <v>658</v>
      </c>
      <c r="K188" s="20" t="s">
        <v>34</v>
      </c>
      <c r="L188" s="19" t="s">
        <v>83</v>
      </c>
      <c r="M188" s="21">
        <v>2.8</v>
      </c>
      <c r="N188" s="22">
        <v>0</v>
      </c>
      <c r="O188" s="23">
        <v>0</v>
      </c>
      <c r="P188" s="15"/>
      <c r="Q188" s="10">
        <v>4028</v>
      </c>
      <c r="R188" s="10" t="s">
        <v>466</v>
      </c>
      <c r="S188" s="10" t="s">
        <v>36</v>
      </c>
      <c r="T188" s="10" t="s">
        <v>60</v>
      </c>
      <c r="U188" s="16">
        <v>4.4000000000000004</v>
      </c>
      <c r="V188" s="17">
        <v>0</v>
      </c>
      <c r="W188" s="38">
        <v>26</v>
      </c>
    </row>
    <row r="189" spans="1:23" x14ac:dyDescent="0.2">
      <c r="A189" s="39">
        <v>3296</v>
      </c>
      <c r="B189" s="19" t="s">
        <v>683</v>
      </c>
      <c r="C189" s="20" t="s">
        <v>34</v>
      </c>
      <c r="D189" s="19" t="s">
        <v>56</v>
      </c>
      <c r="E189" s="21">
        <v>3.3</v>
      </c>
      <c r="F189" s="22">
        <v>0</v>
      </c>
      <c r="G189" s="23">
        <v>11</v>
      </c>
      <c r="H189" s="24"/>
      <c r="I189" s="19">
        <v>3238</v>
      </c>
      <c r="J189" s="19" t="s">
        <v>495</v>
      </c>
      <c r="K189" s="20" t="s">
        <v>34</v>
      </c>
      <c r="L189" s="19" t="s">
        <v>48</v>
      </c>
      <c r="M189" s="21">
        <v>2.8</v>
      </c>
      <c r="N189" s="22">
        <v>2</v>
      </c>
      <c r="O189" s="23">
        <v>33</v>
      </c>
      <c r="P189" s="15"/>
      <c r="Q189" s="10">
        <v>4083</v>
      </c>
      <c r="R189" s="10" t="s">
        <v>469</v>
      </c>
      <c r="S189" s="10" t="s">
        <v>36</v>
      </c>
      <c r="T189" s="10" t="s">
        <v>47</v>
      </c>
      <c r="U189" s="16">
        <v>4.4000000000000004</v>
      </c>
      <c r="V189" s="17">
        <v>0</v>
      </c>
      <c r="W189" s="38">
        <v>97</v>
      </c>
    </row>
    <row r="190" spans="1:23" x14ac:dyDescent="0.2">
      <c r="A190" s="39">
        <v>3301</v>
      </c>
      <c r="B190" s="19" t="s">
        <v>514</v>
      </c>
      <c r="C190" s="20" t="s">
        <v>34</v>
      </c>
      <c r="D190" s="19" t="s">
        <v>67</v>
      </c>
      <c r="E190" s="21">
        <v>3.3</v>
      </c>
      <c r="F190" s="22">
        <v>0</v>
      </c>
      <c r="G190" s="23">
        <v>25</v>
      </c>
      <c r="H190" s="15"/>
      <c r="I190" s="19">
        <v>3259</v>
      </c>
      <c r="J190" s="19" t="s">
        <v>498</v>
      </c>
      <c r="K190" s="20" t="s">
        <v>34</v>
      </c>
      <c r="L190" s="19" t="s">
        <v>41</v>
      </c>
      <c r="M190" s="21">
        <v>2.8</v>
      </c>
      <c r="N190" s="22">
        <v>0</v>
      </c>
      <c r="O190" s="23">
        <v>0</v>
      </c>
      <c r="P190" s="15"/>
      <c r="Q190" s="10">
        <v>4021</v>
      </c>
      <c r="R190" s="10" t="s">
        <v>682</v>
      </c>
      <c r="S190" s="10" t="s">
        <v>36</v>
      </c>
      <c r="T190" s="10" t="s">
        <v>56</v>
      </c>
      <c r="U190" s="16">
        <v>4.3</v>
      </c>
      <c r="V190" s="17">
        <v>0</v>
      </c>
      <c r="W190" s="38">
        <v>52</v>
      </c>
    </row>
    <row r="191" spans="1:23" x14ac:dyDescent="0.2">
      <c r="A191" s="39">
        <v>3325</v>
      </c>
      <c r="B191" s="19" t="s">
        <v>517</v>
      </c>
      <c r="C191" s="20" t="s">
        <v>34</v>
      </c>
      <c r="D191" s="19" t="s">
        <v>43</v>
      </c>
      <c r="E191" s="21">
        <v>3.3</v>
      </c>
      <c r="F191" s="22">
        <v>0</v>
      </c>
      <c r="G191" s="23">
        <v>0</v>
      </c>
      <c r="H191" s="15"/>
      <c r="I191" s="19">
        <v>3282</v>
      </c>
      <c r="J191" s="19" t="s">
        <v>501</v>
      </c>
      <c r="K191" s="20" t="s">
        <v>34</v>
      </c>
      <c r="L191" s="19" t="s">
        <v>71</v>
      </c>
      <c r="M191" s="21">
        <v>2.8</v>
      </c>
      <c r="N191" s="22">
        <v>0</v>
      </c>
      <c r="O191" s="23">
        <v>107</v>
      </c>
      <c r="P191" s="15"/>
      <c r="Q191" s="10">
        <v>4036</v>
      </c>
      <c r="R191" s="10" t="s">
        <v>473</v>
      </c>
      <c r="S191" s="10" t="s">
        <v>36</v>
      </c>
      <c r="T191" s="10" t="s">
        <v>60</v>
      </c>
      <c r="U191" s="16">
        <v>4.3</v>
      </c>
      <c r="V191" s="17">
        <v>0</v>
      </c>
      <c r="W191" s="38">
        <v>63</v>
      </c>
    </row>
    <row r="192" spans="1:23" x14ac:dyDescent="0.2">
      <c r="A192" s="39">
        <v>3332</v>
      </c>
      <c r="B192" s="19" t="s">
        <v>520</v>
      </c>
      <c r="C192" s="20" t="s">
        <v>34</v>
      </c>
      <c r="D192" s="19" t="s">
        <v>83</v>
      </c>
      <c r="E192" s="21">
        <v>3.3</v>
      </c>
      <c r="F192" s="22">
        <v>0</v>
      </c>
      <c r="G192" s="23">
        <v>58</v>
      </c>
      <c r="H192" s="15"/>
      <c r="I192" s="19">
        <v>3303</v>
      </c>
      <c r="J192" s="19" t="s">
        <v>503</v>
      </c>
      <c r="K192" s="20" t="s">
        <v>34</v>
      </c>
      <c r="L192" s="19" t="s">
        <v>43</v>
      </c>
      <c r="M192" s="21">
        <v>2.8</v>
      </c>
      <c r="N192" s="22">
        <v>0</v>
      </c>
      <c r="O192" s="23">
        <v>0</v>
      </c>
      <c r="P192" s="15"/>
      <c r="Q192" s="10">
        <v>4044</v>
      </c>
      <c r="R192" s="10" t="s">
        <v>476</v>
      </c>
      <c r="S192" s="10" t="s">
        <v>36</v>
      </c>
      <c r="T192" s="10" t="s">
        <v>96</v>
      </c>
      <c r="U192" s="16">
        <v>4.3</v>
      </c>
      <c r="V192" s="17">
        <v>5</v>
      </c>
      <c r="W192" s="38">
        <v>59</v>
      </c>
    </row>
    <row r="193" spans="1:23" x14ac:dyDescent="0.2">
      <c r="A193" s="39">
        <v>3339</v>
      </c>
      <c r="B193" s="19" t="s">
        <v>523</v>
      </c>
      <c r="C193" s="20" t="s">
        <v>34</v>
      </c>
      <c r="D193" s="19" t="s">
        <v>96</v>
      </c>
      <c r="E193" s="21">
        <v>3.3</v>
      </c>
      <c r="F193" s="22">
        <v>0</v>
      </c>
      <c r="G193" s="23">
        <v>13</v>
      </c>
      <c r="H193" s="15"/>
      <c r="I193" s="19">
        <v>3330</v>
      </c>
      <c r="J193" s="19" t="s">
        <v>506</v>
      </c>
      <c r="K193" s="20" t="s">
        <v>34</v>
      </c>
      <c r="L193" s="19" t="s">
        <v>62</v>
      </c>
      <c r="M193" s="21">
        <v>2.8</v>
      </c>
      <c r="N193" s="22">
        <v>0</v>
      </c>
      <c r="O193" s="23">
        <v>3</v>
      </c>
      <c r="P193" s="15"/>
      <c r="Q193" s="10">
        <v>4170</v>
      </c>
      <c r="R193" s="10" t="s">
        <v>636</v>
      </c>
      <c r="S193" s="10" t="s">
        <v>36</v>
      </c>
      <c r="T193" s="10" t="s">
        <v>71</v>
      </c>
      <c r="U193" s="16">
        <v>4.3</v>
      </c>
      <c r="V193" s="17">
        <v>0</v>
      </c>
      <c r="W193" s="38">
        <v>2</v>
      </c>
    </row>
    <row r="194" spans="1:23" x14ac:dyDescent="0.2">
      <c r="A194" s="39">
        <v>3346</v>
      </c>
      <c r="B194" s="19" t="s">
        <v>685</v>
      </c>
      <c r="C194" s="20" t="s">
        <v>34</v>
      </c>
      <c r="D194" s="19" t="s">
        <v>60</v>
      </c>
      <c r="E194" s="21">
        <v>3.3</v>
      </c>
      <c r="F194" s="22">
        <v>0</v>
      </c>
      <c r="G194" s="23">
        <v>31</v>
      </c>
      <c r="H194" s="15"/>
      <c r="I194" s="19">
        <v>3338</v>
      </c>
      <c r="J194" s="19" t="s">
        <v>509</v>
      </c>
      <c r="K194" s="20" t="s">
        <v>34</v>
      </c>
      <c r="L194" s="19" t="s">
        <v>39</v>
      </c>
      <c r="M194" s="21">
        <v>2.8</v>
      </c>
      <c r="N194" s="22">
        <v>1</v>
      </c>
      <c r="O194" s="23">
        <v>35</v>
      </c>
      <c r="P194" s="15"/>
      <c r="Q194" s="10">
        <v>4187</v>
      </c>
      <c r="R194" s="10" t="s">
        <v>481</v>
      </c>
      <c r="S194" s="10" t="s">
        <v>36</v>
      </c>
      <c r="T194" s="10" t="s">
        <v>58</v>
      </c>
      <c r="U194" s="16">
        <v>4.3</v>
      </c>
      <c r="V194" s="17">
        <v>1</v>
      </c>
      <c r="W194" s="38">
        <v>11</v>
      </c>
    </row>
    <row r="195" spans="1:23" x14ac:dyDescent="0.2">
      <c r="A195" s="39">
        <v>3361</v>
      </c>
      <c r="B195" s="19" t="s">
        <v>528</v>
      </c>
      <c r="C195" s="20" t="s">
        <v>34</v>
      </c>
      <c r="D195" s="19" t="s">
        <v>60</v>
      </c>
      <c r="E195" s="21">
        <v>3.3</v>
      </c>
      <c r="F195" s="22">
        <v>0</v>
      </c>
      <c r="G195" s="23">
        <v>71</v>
      </c>
      <c r="H195" s="15"/>
      <c r="I195" s="19">
        <v>3355</v>
      </c>
      <c r="J195" s="19" t="s">
        <v>687</v>
      </c>
      <c r="K195" s="20" t="s">
        <v>34</v>
      </c>
      <c r="L195" s="19" t="s">
        <v>45</v>
      </c>
      <c r="M195" s="21">
        <v>2.8</v>
      </c>
      <c r="N195" s="22">
        <v>0</v>
      </c>
      <c r="O195" s="23">
        <v>1</v>
      </c>
      <c r="P195" s="15"/>
      <c r="Q195" s="10">
        <v>4201</v>
      </c>
      <c r="R195" s="10" t="s">
        <v>684</v>
      </c>
      <c r="S195" s="10" t="s">
        <v>36</v>
      </c>
      <c r="T195" s="10" t="s">
        <v>47</v>
      </c>
      <c r="U195" s="16">
        <v>4.3</v>
      </c>
      <c r="V195" s="17">
        <v>0</v>
      </c>
      <c r="W195" s="38">
        <v>9</v>
      </c>
    </row>
    <row r="196" spans="1:23" x14ac:dyDescent="0.2">
      <c r="A196" s="39">
        <v>3364</v>
      </c>
      <c r="B196" s="19" t="s">
        <v>530</v>
      </c>
      <c r="C196" s="20" t="s">
        <v>34</v>
      </c>
      <c r="D196" s="19" t="s">
        <v>71</v>
      </c>
      <c r="E196" s="21">
        <v>3.3</v>
      </c>
      <c r="F196" s="22">
        <v>0</v>
      </c>
      <c r="G196" s="23">
        <v>87</v>
      </c>
      <c r="H196" s="15"/>
      <c r="I196" s="19">
        <v>3393</v>
      </c>
      <c r="J196" s="19" t="s">
        <v>637</v>
      </c>
      <c r="K196" s="20" t="s">
        <v>34</v>
      </c>
      <c r="L196" s="19" t="s">
        <v>48</v>
      </c>
      <c r="M196" s="21">
        <v>2.8</v>
      </c>
      <c r="N196" s="22">
        <v>1</v>
      </c>
      <c r="O196" s="23">
        <v>14</v>
      </c>
      <c r="P196" s="15"/>
      <c r="Q196" s="10">
        <v>4046</v>
      </c>
      <c r="R196" s="10" t="s">
        <v>484</v>
      </c>
      <c r="S196" s="10" t="s">
        <v>36</v>
      </c>
      <c r="T196" s="10" t="s">
        <v>79</v>
      </c>
      <c r="U196" s="16">
        <v>4.2</v>
      </c>
      <c r="V196" s="17">
        <v>0</v>
      </c>
      <c r="W196" s="38">
        <v>49</v>
      </c>
    </row>
    <row r="197" spans="1:23" x14ac:dyDescent="0.2">
      <c r="A197" s="39">
        <v>3368</v>
      </c>
      <c r="B197" s="19" t="s">
        <v>532</v>
      </c>
      <c r="C197" s="20" t="s">
        <v>34</v>
      </c>
      <c r="D197" s="19" t="s">
        <v>56</v>
      </c>
      <c r="E197" s="21">
        <v>3.3</v>
      </c>
      <c r="F197" s="22">
        <v>5</v>
      </c>
      <c r="G197" s="23">
        <v>104</v>
      </c>
      <c r="H197" s="15"/>
      <c r="I197" s="19">
        <v>3070</v>
      </c>
      <c r="J197" s="19" t="s">
        <v>660</v>
      </c>
      <c r="K197" s="20" t="s">
        <v>34</v>
      </c>
      <c r="L197" s="19" t="s">
        <v>60</v>
      </c>
      <c r="M197" s="21">
        <v>2.7</v>
      </c>
      <c r="N197" s="22">
        <v>0</v>
      </c>
      <c r="O197" s="23">
        <v>2</v>
      </c>
      <c r="P197" s="15"/>
      <c r="Q197" s="10">
        <v>4139</v>
      </c>
      <c r="R197" s="10" t="s">
        <v>486</v>
      </c>
      <c r="S197" s="10" t="s">
        <v>36</v>
      </c>
      <c r="T197" s="10" t="s">
        <v>67</v>
      </c>
      <c r="U197" s="16">
        <v>4.2</v>
      </c>
      <c r="V197" s="17">
        <v>0</v>
      </c>
      <c r="W197" s="38">
        <v>90</v>
      </c>
    </row>
    <row r="198" spans="1:23" ht="12" thickBot="1" x14ac:dyDescent="0.25">
      <c r="A198" s="40">
        <v>3373</v>
      </c>
      <c r="B198" s="27" t="s">
        <v>626</v>
      </c>
      <c r="C198" s="28" t="s">
        <v>34</v>
      </c>
      <c r="D198" s="27" t="s">
        <v>48</v>
      </c>
      <c r="E198" s="29">
        <v>3.3</v>
      </c>
      <c r="F198" s="30">
        <v>0</v>
      </c>
      <c r="G198" s="31">
        <v>3</v>
      </c>
      <c r="H198" s="32"/>
      <c r="I198" s="27">
        <v>3076</v>
      </c>
      <c r="J198" s="27" t="s">
        <v>515</v>
      </c>
      <c r="K198" s="28" t="s">
        <v>34</v>
      </c>
      <c r="L198" s="27" t="s">
        <v>58</v>
      </c>
      <c r="M198" s="29">
        <v>2.7</v>
      </c>
      <c r="N198" s="30">
        <v>0</v>
      </c>
      <c r="O198" s="31">
        <v>144</v>
      </c>
      <c r="P198" s="32"/>
      <c r="Q198" s="33">
        <v>4153</v>
      </c>
      <c r="R198" s="33" t="s">
        <v>488</v>
      </c>
      <c r="S198" s="33" t="s">
        <v>36</v>
      </c>
      <c r="T198" s="33" t="s">
        <v>101</v>
      </c>
      <c r="U198" s="34">
        <v>4.2</v>
      </c>
      <c r="V198" s="35">
        <v>0</v>
      </c>
      <c r="W198" s="41">
        <v>0</v>
      </c>
    </row>
    <row r="199" spans="1:23" ht="12" customHeight="1" thickTop="1" x14ac:dyDescent="0.2">
      <c r="A199" s="119" t="s">
        <v>0</v>
      </c>
      <c r="B199" s="121" t="s">
        <v>1</v>
      </c>
      <c r="C199" s="121" t="s">
        <v>2</v>
      </c>
      <c r="D199" s="121" t="s">
        <v>3</v>
      </c>
      <c r="E199" s="123" t="s">
        <v>4</v>
      </c>
      <c r="F199" s="117" t="s">
        <v>5</v>
      </c>
      <c r="G199" s="128"/>
      <c r="H199" s="1"/>
      <c r="I199" s="126" t="s">
        <v>0</v>
      </c>
      <c r="J199" s="121" t="s">
        <v>1</v>
      </c>
      <c r="K199" s="121" t="s">
        <v>2</v>
      </c>
      <c r="L199" s="121" t="s">
        <v>3</v>
      </c>
      <c r="M199" s="123" t="s">
        <v>4</v>
      </c>
      <c r="N199" s="117" t="s">
        <v>5</v>
      </c>
      <c r="O199" s="128"/>
      <c r="P199" s="1"/>
      <c r="Q199" s="126" t="s">
        <v>0</v>
      </c>
      <c r="R199" s="121" t="s">
        <v>1</v>
      </c>
      <c r="S199" s="121" t="s">
        <v>2</v>
      </c>
      <c r="T199" s="121" t="s">
        <v>3</v>
      </c>
      <c r="U199" s="123" t="s">
        <v>4</v>
      </c>
      <c r="V199" s="117" t="s">
        <v>5</v>
      </c>
      <c r="W199" s="125"/>
    </row>
    <row r="200" spans="1:23" x14ac:dyDescent="0.2">
      <c r="A200" s="120"/>
      <c r="B200" s="122"/>
      <c r="C200" s="122"/>
      <c r="D200" s="122"/>
      <c r="E200" s="124"/>
      <c r="F200" s="3" t="s">
        <v>6</v>
      </c>
      <c r="G200" s="37" t="s">
        <v>7</v>
      </c>
      <c r="H200" s="5"/>
      <c r="I200" s="127"/>
      <c r="J200" s="122"/>
      <c r="K200" s="122"/>
      <c r="L200" s="122"/>
      <c r="M200" s="124"/>
      <c r="N200" s="3" t="s">
        <v>6</v>
      </c>
      <c r="O200" s="37" t="s">
        <v>7</v>
      </c>
      <c r="P200" s="5"/>
      <c r="Q200" s="127"/>
      <c r="R200" s="122"/>
      <c r="S200" s="122"/>
      <c r="T200" s="122"/>
      <c r="U200" s="124"/>
      <c r="V200" s="3" t="s">
        <v>6</v>
      </c>
      <c r="W200" s="6" t="s">
        <v>7</v>
      </c>
    </row>
    <row r="201" spans="1:23" x14ac:dyDescent="0.2">
      <c r="A201" s="39">
        <v>4199</v>
      </c>
      <c r="B201" s="19" t="s">
        <v>686</v>
      </c>
      <c r="C201" s="20" t="s">
        <v>36</v>
      </c>
      <c r="D201" s="19" t="s">
        <v>43</v>
      </c>
      <c r="E201" s="21">
        <v>4.2</v>
      </c>
      <c r="F201" s="22">
        <v>0</v>
      </c>
      <c r="G201" s="23">
        <v>32</v>
      </c>
      <c r="H201" s="15"/>
      <c r="I201" s="19">
        <v>0</v>
      </c>
      <c r="J201" s="19" t="s">
        <v>591</v>
      </c>
      <c r="K201" s="20" t="s">
        <v>591</v>
      </c>
      <c r="L201" s="19" t="s">
        <v>591</v>
      </c>
      <c r="M201" s="21" t="s">
        <v>591</v>
      </c>
      <c r="N201" s="22">
        <v>0</v>
      </c>
      <c r="O201" s="23">
        <v>0</v>
      </c>
      <c r="P201" s="15"/>
      <c r="Q201" s="10" t="s">
        <v>591</v>
      </c>
      <c r="R201" s="10" t="s">
        <v>591</v>
      </c>
      <c r="S201" s="10" t="s">
        <v>591</v>
      </c>
      <c r="T201" s="10" t="s">
        <v>591</v>
      </c>
      <c r="U201" s="16" t="s">
        <v>591</v>
      </c>
      <c r="V201" s="17" t="s">
        <v>591</v>
      </c>
      <c r="W201" s="18" t="s">
        <v>591</v>
      </c>
    </row>
    <row r="202" spans="1:23" x14ac:dyDescent="0.2">
      <c r="A202" s="39">
        <v>4031</v>
      </c>
      <c r="B202" s="19" t="s">
        <v>491</v>
      </c>
      <c r="C202" s="20" t="s">
        <v>36</v>
      </c>
      <c r="D202" s="19" t="s">
        <v>101</v>
      </c>
      <c r="E202" s="21">
        <v>4.0999999999999996</v>
      </c>
      <c r="F202" s="22">
        <v>0</v>
      </c>
      <c r="G202" s="23">
        <v>17</v>
      </c>
      <c r="H202" s="15"/>
      <c r="I202" s="19">
        <v>0</v>
      </c>
      <c r="J202" s="19" t="s">
        <v>591</v>
      </c>
      <c r="K202" s="20" t="s">
        <v>591</v>
      </c>
      <c r="L202" s="19" t="s">
        <v>591</v>
      </c>
      <c r="M202" s="21" t="s">
        <v>591</v>
      </c>
      <c r="N202" s="22">
        <v>0</v>
      </c>
      <c r="O202" s="23">
        <v>0</v>
      </c>
      <c r="P202" s="15"/>
      <c r="Q202" s="10" t="s">
        <v>591</v>
      </c>
      <c r="R202" s="10" t="s">
        <v>591</v>
      </c>
      <c r="S202" s="10" t="s">
        <v>591</v>
      </c>
      <c r="T202" s="10" t="s">
        <v>591</v>
      </c>
      <c r="U202" s="16" t="s">
        <v>591</v>
      </c>
      <c r="V202" s="17" t="s">
        <v>591</v>
      </c>
      <c r="W202" s="18" t="s">
        <v>591</v>
      </c>
    </row>
    <row r="203" spans="1:23" x14ac:dyDescent="0.2">
      <c r="A203" s="39">
        <v>4041</v>
      </c>
      <c r="B203" s="19" t="s">
        <v>493</v>
      </c>
      <c r="C203" s="20" t="s">
        <v>36</v>
      </c>
      <c r="D203" s="19" t="s">
        <v>96</v>
      </c>
      <c r="E203" s="21">
        <v>4.0999999999999996</v>
      </c>
      <c r="F203" s="22">
        <v>0</v>
      </c>
      <c r="G203" s="23">
        <v>72</v>
      </c>
      <c r="H203" s="15"/>
      <c r="I203" s="19">
        <v>0</v>
      </c>
      <c r="J203" s="19" t="s">
        <v>591</v>
      </c>
      <c r="K203" s="20" t="s">
        <v>591</v>
      </c>
      <c r="L203" s="19" t="s">
        <v>591</v>
      </c>
      <c r="M203" s="21" t="s">
        <v>591</v>
      </c>
      <c r="N203" s="22">
        <v>0</v>
      </c>
      <c r="O203" s="23">
        <v>0</v>
      </c>
      <c r="P203" s="15"/>
      <c r="Q203" s="10" t="s">
        <v>591</v>
      </c>
      <c r="R203" s="10" t="s">
        <v>591</v>
      </c>
      <c r="S203" s="10" t="s">
        <v>591</v>
      </c>
      <c r="T203" s="10" t="s">
        <v>591</v>
      </c>
      <c r="U203" s="16" t="s">
        <v>591</v>
      </c>
      <c r="V203" s="17" t="s">
        <v>591</v>
      </c>
      <c r="W203" s="18" t="s">
        <v>591</v>
      </c>
    </row>
    <row r="204" spans="1:23" x14ac:dyDescent="0.2">
      <c r="A204" s="39">
        <v>4177</v>
      </c>
      <c r="B204" s="19" t="s">
        <v>496</v>
      </c>
      <c r="C204" s="20" t="s">
        <v>36</v>
      </c>
      <c r="D204" s="19" t="s">
        <v>71</v>
      </c>
      <c r="E204" s="21">
        <v>4.0999999999999996</v>
      </c>
      <c r="F204" s="22">
        <v>0</v>
      </c>
      <c r="G204" s="23">
        <v>97</v>
      </c>
      <c r="H204" s="15"/>
      <c r="I204" s="19">
        <v>0</v>
      </c>
      <c r="J204" s="19" t="s">
        <v>591</v>
      </c>
      <c r="K204" s="20" t="s">
        <v>591</v>
      </c>
      <c r="L204" s="19" t="s">
        <v>591</v>
      </c>
      <c r="M204" s="21" t="s">
        <v>591</v>
      </c>
      <c r="N204" s="22">
        <v>0</v>
      </c>
      <c r="O204" s="23">
        <v>0</v>
      </c>
      <c r="P204" s="15"/>
      <c r="Q204" s="10" t="s">
        <v>591</v>
      </c>
      <c r="R204" s="10" t="s">
        <v>591</v>
      </c>
      <c r="S204" s="10" t="s">
        <v>591</v>
      </c>
      <c r="T204" s="10" t="s">
        <v>591</v>
      </c>
      <c r="U204" s="16" t="s">
        <v>591</v>
      </c>
      <c r="V204" s="17" t="s">
        <v>591</v>
      </c>
      <c r="W204" s="18" t="s">
        <v>591</v>
      </c>
    </row>
    <row r="205" spans="1:23" x14ac:dyDescent="0.2">
      <c r="A205" s="39">
        <v>4006</v>
      </c>
      <c r="B205" s="19" t="s">
        <v>499</v>
      </c>
      <c r="C205" s="20" t="s">
        <v>36</v>
      </c>
      <c r="D205" s="19" t="s">
        <v>79</v>
      </c>
      <c r="E205" s="21">
        <v>4</v>
      </c>
      <c r="F205" s="22">
        <v>0</v>
      </c>
      <c r="G205" s="23">
        <v>48</v>
      </c>
      <c r="H205" s="15"/>
      <c r="I205" s="19">
        <v>0</v>
      </c>
      <c r="J205" s="19" t="s">
        <v>591</v>
      </c>
      <c r="K205" s="20" t="s">
        <v>591</v>
      </c>
      <c r="L205" s="19" t="s">
        <v>591</v>
      </c>
      <c r="M205" s="21" t="s">
        <v>591</v>
      </c>
      <c r="N205" s="22">
        <v>0</v>
      </c>
      <c r="O205" s="23">
        <v>0</v>
      </c>
      <c r="P205" s="15"/>
      <c r="Q205" s="10" t="s">
        <v>591</v>
      </c>
      <c r="R205" s="10" t="s">
        <v>591</v>
      </c>
      <c r="S205" s="10" t="s">
        <v>591</v>
      </c>
      <c r="T205" s="10" t="s">
        <v>591</v>
      </c>
      <c r="U205" s="16" t="s">
        <v>591</v>
      </c>
      <c r="V205" s="17" t="s">
        <v>591</v>
      </c>
      <c r="W205" s="18" t="s">
        <v>591</v>
      </c>
    </row>
    <row r="206" spans="1:23" x14ac:dyDescent="0.2">
      <c r="A206" s="39">
        <v>4009</v>
      </c>
      <c r="B206" s="19" t="s">
        <v>659</v>
      </c>
      <c r="C206" s="20" t="s">
        <v>36</v>
      </c>
      <c r="D206" s="19" t="s">
        <v>96</v>
      </c>
      <c r="E206" s="21">
        <v>4</v>
      </c>
      <c r="F206" s="22">
        <v>0</v>
      </c>
      <c r="G206" s="23">
        <v>2</v>
      </c>
      <c r="H206" s="15"/>
      <c r="I206" s="19">
        <v>0</v>
      </c>
      <c r="J206" s="19" t="s">
        <v>591</v>
      </c>
      <c r="K206" s="20" t="s">
        <v>591</v>
      </c>
      <c r="L206" s="19" t="s">
        <v>591</v>
      </c>
      <c r="M206" s="21" t="s">
        <v>591</v>
      </c>
      <c r="N206" s="22">
        <v>0</v>
      </c>
      <c r="O206" s="23">
        <v>0</v>
      </c>
      <c r="P206" s="15"/>
      <c r="Q206" s="10" t="s">
        <v>591</v>
      </c>
      <c r="R206" s="10" t="s">
        <v>591</v>
      </c>
      <c r="S206" s="10" t="s">
        <v>591</v>
      </c>
      <c r="T206" s="10" t="s">
        <v>591</v>
      </c>
      <c r="U206" s="16" t="s">
        <v>591</v>
      </c>
      <c r="V206" s="17" t="s">
        <v>591</v>
      </c>
      <c r="W206" s="18" t="s">
        <v>591</v>
      </c>
    </row>
    <row r="207" spans="1:23" x14ac:dyDescent="0.2">
      <c r="A207" s="39">
        <v>4051</v>
      </c>
      <c r="B207" s="19" t="s">
        <v>504</v>
      </c>
      <c r="C207" s="20" t="s">
        <v>36</v>
      </c>
      <c r="D207" s="19" t="s">
        <v>75</v>
      </c>
      <c r="E207" s="21">
        <v>4</v>
      </c>
      <c r="F207" s="22">
        <v>0</v>
      </c>
      <c r="G207" s="23">
        <v>81</v>
      </c>
      <c r="H207" s="15"/>
      <c r="I207" s="19">
        <v>0</v>
      </c>
      <c r="J207" s="19" t="s">
        <v>591</v>
      </c>
      <c r="K207" s="20" t="s">
        <v>591</v>
      </c>
      <c r="L207" s="19" t="s">
        <v>591</v>
      </c>
      <c r="M207" s="21" t="s">
        <v>591</v>
      </c>
      <c r="N207" s="22">
        <v>0</v>
      </c>
      <c r="O207" s="23">
        <v>0</v>
      </c>
      <c r="P207" s="15"/>
      <c r="Q207" s="10" t="s">
        <v>591</v>
      </c>
      <c r="R207" s="10" t="s">
        <v>591</v>
      </c>
      <c r="S207" s="10" t="s">
        <v>591</v>
      </c>
      <c r="T207" s="10" t="s">
        <v>591</v>
      </c>
      <c r="U207" s="16" t="s">
        <v>591</v>
      </c>
      <c r="V207" s="17" t="s">
        <v>591</v>
      </c>
      <c r="W207" s="18" t="s">
        <v>591</v>
      </c>
    </row>
    <row r="208" spans="1:23" x14ac:dyDescent="0.2">
      <c r="A208" s="39">
        <v>4052</v>
      </c>
      <c r="B208" s="19" t="s">
        <v>507</v>
      </c>
      <c r="C208" s="20" t="s">
        <v>36</v>
      </c>
      <c r="D208" s="19" t="s">
        <v>75</v>
      </c>
      <c r="E208" s="21">
        <v>4</v>
      </c>
      <c r="F208" s="22">
        <v>0</v>
      </c>
      <c r="G208" s="23">
        <v>12</v>
      </c>
      <c r="H208" s="15"/>
      <c r="I208" s="19">
        <v>0</v>
      </c>
      <c r="J208" s="19" t="s">
        <v>591</v>
      </c>
      <c r="K208" s="20" t="s">
        <v>591</v>
      </c>
      <c r="L208" s="19" t="s">
        <v>591</v>
      </c>
      <c r="M208" s="21" t="s">
        <v>591</v>
      </c>
      <c r="N208" s="22">
        <v>0</v>
      </c>
      <c r="O208" s="23">
        <v>0</v>
      </c>
      <c r="P208" s="15"/>
      <c r="Q208" s="10" t="s">
        <v>591</v>
      </c>
      <c r="R208" s="10" t="s">
        <v>591</v>
      </c>
      <c r="S208" s="10" t="s">
        <v>591</v>
      </c>
      <c r="T208" s="10" t="s">
        <v>591</v>
      </c>
      <c r="U208" s="16" t="s">
        <v>591</v>
      </c>
      <c r="V208" s="17" t="s">
        <v>591</v>
      </c>
      <c r="W208" s="18" t="s">
        <v>591</v>
      </c>
    </row>
    <row r="209" spans="1:23" x14ac:dyDescent="0.2">
      <c r="A209" s="39">
        <v>4081</v>
      </c>
      <c r="B209" s="19" t="s">
        <v>510</v>
      </c>
      <c r="C209" s="20" t="s">
        <v>36</v>
      </c>
      <c r="D209" s="19" t="s">
        <v>75</v>
      </c>
      <c r="E209" s="21">
        <v>4</v>
      </c>
      <c r="F209" s="22">
        <v>0</v>
      </c>
      <c r="G209" s="23">
        <v>36</v>
      </c>
      <c r="H209" s="15"/>
      <c r="I209" s="19">
        <v>0</v>
      </c>
      <c r="J209" s="19" t="s">
        <v>591</v>
      </c>
      <c r="K209" s="20" t="s">
        <v>591</v>
      </c>
      <c r="L209" s="19" t="s">
        <v>591</v>
      </c>
      <c r="M209" s="21" t="s">
        <v>591</v>
      </c>
      <c r="N209" s="22">
        <v>0</v>
      </c>
      <c r="O209" s="23">
        <v>0</v>
      </c>
      <c r="P209" s="15"/>
      <c r="Q209" s="10" t="s">
        <v>591</v>
      </c>
      <c r="R209" s="10" t="s">
        <v>591</v>
      </c>
      <c r="S209" s="10" t="s">
        <v>591</v>
      </c>
      <c r="T209" s="10" t="s">
        <v>591</v>
      </c>
      <c r="U209" s="16" t="s">
        <v>591</v>
      </c>
      <c r="V209" s="17" t="s">
        <v>591</v>
      </c>
      <c r="W209" s="18" t="s">
        <v>591</v>
      </c>
    </row>
    <row r="210" spans="1:23" x14ac:dyDescent="0.2">
      <c r="A210" s="39">
        <v>4117</v>
      </c>
      <c r="B210" s="19" t="s">
        <v>512</v>
      </c>
      <c r="C210" s="20" t="s">
        <v>36</v>
      </c>
      <c r="D210" s="19" t="s">
        <v>62</v>
      </c>
      <c r="E210" s="21">
        <v>4</v>
      </c>
      <c r="F210" s="22">
        <v>0</v>
      </c>
      <c r="G210" s="23">
        <v>8</v>
      </c>
      <c r="H210" s="15"/>
      <c r="I210" s="19">
        <v>0</v>
      </c>
      <c r="J210" s="19" t="s">
        <v>591</v>
      </c>
      <c r="K210" s="20" t="s">
        <v>591</v>
      </c>
      <c r="L210" s="19" t="s">
        <v>591</v>
      </c>
      <c r="M210" s="21" t="s">
        <v>591</v>
      </c>
      <c r="N210" s="22">
        <v>0</v>
      </c>
      <c r="O210" s="23">
        <v>0</v>
      </c>
      <c r="P210" s="15"/>
      <c r="Q210" s="10" t="s">
        <v>591</v>
      </c>
      <c r="R210" s="10" t="s">
        <v>591</v>
      </c>
      <c r="S210" s="10" t="s">
        <v>591</v>
      </c>
      <c r="T210" s="10" t="s">
        <v>591</v>
      </c>
      <c r="U210" s="16" t="s">
        <v>591</v>
      </c>
      <c r="V210" s="17" t="s">
        <v>591</v>
      </c>
      <c r="W210" s="18" t="s">
        <v>591</v>
      </c>
    </row>
    <row r="211" spans="1:23" x14ac:dyDescent="0.2">
      <c r="A211" s="39">
        <v>4133</v>
      </c>
      <c r="B211" s="19" t="s">
        <v>513</v>
      </c>
      <c r="C211" s="20" t="s">
        <v>36</v>
      </c>
      <c r="D211" s="19" t="s">
        <v>71</v>
      </c>
      <c r="E211" s="21">
        <v>4</v>
      </c>
      <c r="F211" s="22">
        <v>0</v>
      </c>
      <c r="G211" s="23">
        <v>211</v>
      </c>
      <c r="H211" s="15"/>
      <c r="I211" s="19">
        <v>0</v>
      </c>
      <c r="J211" s="19" t="s">
        <v>591</v>
      </c>
      <c r="K211" s="20" t="s">
        <v>591</v>
      </c>
      <c r="L211" s="19" t="s">
        <v>591</v>
      </c>
      <c r="M211" s="21" t="s">
        <v>591</v>
      </c>
      <c r="N211" s="22">
        <v>0</v>
      </c>
      <c r="O211" s="23">
        <v>0</v>
      </c>
      <c r="P211" s="15"/>
      <c r="Q211" s="10" t="s">
        <v>591</v>
      </c>
      <c r="R211" s="10" t="s">
        <v>591</v>
      </c>
      <c r="S211" s="10" t="s">
        <v>591</v>
      </c>
      <c r="T211" s="10" t="s">
        <v>591</v>
      </c>
      <c r="U211" s="16" t="s">
        <v>591</v>
      </c>
      <c r="V211" s="17" t="s">
        <v>591</v>
      </c>
      <c r="W211" s="18" t="s">
        <v>591</v>
      </c>
    </row>
    <row r="212" spans="1:23" x14ac:dyDescent="0.2">
      <c r="A212" s="39">
        <v>4152</v>
      </c>
      <c r="B212" s="19" t="s">
        <v>516</v>
      </c>
      <c r="C212" s="20" t="s">
        <v>36</v>
      </c>
      <c r="D212" s="19" t="s">
        <v>67</v>
      </c>
      <c r="E212" s="21">
        <v>4</v>
      </c>
      <c r="F212" s="22">
        <v>0</v>
      </c>
      <c r="G212" s="23">
        <v>4</v>
      </c>
      <c r="H212" s="15"/>
      <c r="I212" s="19">
        <v>0</v>
      </c>
      <c r="J212" s="19" t="s">
        <v>591</v>
      </c>
      <c r="K212" s="20" t="s">
        <v>591</v>
      </c>
      <c r="L212" s="19" t="s">
        <v>591</v>
      </c>
      <c r="M212" s="21" t="s">
        <v>591</v>
      </c>
      <c r="N212" s="22">
        <v>0</v>
      </c>
      <c r="O212" s="23">
        <v>0</v>
      </c>
      <c r="P212" s="15"/>
      <c r="Q212" s="10" t="s">
        <v>591</v>
      </c>
      <c r="R212" s="10" t="s">
        <v>591</v>
      </c>
      <c r="S212" s="10" t="s">
        <v>591</v>
      </c>
      <c r="T212" s="10" t="s">
        <v>591</v>
      </c>
      <c r="U212" s="16" t="s">
        <v>591</v>
      </c>
      <c r="V212" s="17" t="s">
        <v>591</v>
      </c>
      <c r="W212" s="18" t="s">
        <v>591</v>
      </c>
    </row>
    <row r="213" spans="1:23" x14ac:dyDescent="0.2">
      <c r="A213" s="39">
        <v>4183</v>
      </c>
      <c r="B213" s="19" t="s">
        <v>519</v>
      </c>
      <c r="C213" s="20" t="s">
        <v>36</v>
      </c>
      <c r="D213" s="19" t="s">
        <v>83</v>
      </c>
      <c r="E213" s="21">
        <v>4</v>
      </c>
      <c r="F213" s="22">
        <v>0</v>
      </c>
      <c r="G213" s="23">
        <v>89</v>
      </c>
      <c r="H213" s="15"/>
      <c r="I213" s="19">
        <v>0</v>
      </c>
      <c r="J213" s="19" t="s">
        <v>591</v>
      </c>
      <c r="K213" s="20" t="s">
        <v>591</v>
      </c>
      <c r="L213" s="19" t="s">
        <v>591</v>
      </c>
      <c r="M213" s="21" t="s">
        <v>591</v>
      </c>
      <c r="N213" s="22">
        <v>0</v>
      </c>
      <c r="O213" s="23">
        <v>0</v>
      </c>
      <c r="P213" s="15"/>
      <c r="Q213" s="10" t="s">
        <v>591</v>
      </c>
      <c r="R213" s="10" t="s">
        <v>591</v>
      </c>
      <c r="S213" s="10" t="s">
        <v>591</v>
      </c>
      <c r="T213" s="10" t="s">
        <v>591</v>
      </c>
      <c r="U213" s="16" t="s">
        <v>591</v>
      </c>
      <c r="V213" s="17" t="s">
        <v>591</v>
      </c>
      <c r="W213" s="18" t="s">
        <v>591</v>
      </c>
    </row>
    <row r="214" spans="1:23" x14ac:dyDescent="0.2">
      <c r="A214" s="39">
        <v>4190</v>
      </c>
      <c r="B214" s="19" t="s">
        <v>522</v>
      </c>
      <c r="C214" s="20" t="s">
        <v>36</v>
      </c>
      <c r="D214" s="19" t="s">
        <v>96</v>
      </c>
      <c r="E214" s="21">
        <v>4</v>
      </c>
      <c r="F214" s="22">
        <v>12</v>
      </c>
      <c r="G214" s="23">
        <v>85</v>
      </c>
      <c r="H214" s="15"/>
      <c r="I214" s="19">
        <v>0</v>
      </c>
      <c r="J214" s="19" t="s">
        <v>591</v>
      </c>
      <c r="K214" s="20" t="s">
        <v>591</v>
      </c>
      <c r="L214" s="19" t="s">
        <v>591</v>
      </c>
      <c r="M214" s="21" t="s">
        <v>591</v>
      </c>
      <c r="N214" s="22">
        <v>0</v>
      </c>
      <c r="O214" s="23">
        <v>0</v>
      </c>
      <c r="P214" s="15"/>
      <c r="Q214" s="10" t="s">
        <v>591</v>
      </c>
      <c r="R214" s="10" t="s">
        <v>591</v>
      </c>
      <c r="S214" s="10" t="s">
        <v>591</v>
      </c>
      <c r="T214" s="10" t="s">
        <v>591</v>
      </c>
      <c r="U214" s="16" t="s">
        <v>591</v>
      </c>
      <c r="V214" s="17" t="s">
        <v>591</v>
      </c>
      <c r="W214" s="18" t="s">
        <v>591</v>
      </c>
    </row>
    <row r="215" spans="1:23" x14ac:dyDescent="0.2">
      <c r="A215" s="39">
        <v>4192</v>
      </c>
      <c r="B215" s="19" t="s">
        <v>525</v>
      </c>
      <c r="C215" s="20" t="s">
        <v>36</v>
      </c>
      <c r="D215" s="19" t="s">
        <v>48</v>
      </c>
      <c r="E215" s="21">
        <v>4</v>
      </c>
      <c r="F215" s="22">
        <v>0</v>
      </c>
      <c r="G215" s="23">
        <v>4</v>
      </c>
      <c r="H215" s="15"/>
      <c r="I215" s="19">
        <v>0</v>
      </c>
      <c r="J215" s="19" t="s">
        <v>591</v>
      </c>
      <c r="K215" s="20" t="s">
        <v>591</v>
      </c>
      <c r="L215" s="19" t="s">
        <v>591</v>
      </c>
      <c r="M215" s="21" t="s">
        <v>591</v>
      </c>
      <c r="N215" s="22">
        <v>0</v>
      </c>
      <c r="O215" s="23">
        <v>0</v>
      </c>
      <c r="P215" s="15"/>
      <c r="Q215" s="10" t="s">
        <v>591</v>
      </c>
      <c r="R215" s="10" t="s">
        <v>591</v>
      </c>
      <c r="S215" s="10" t="s">
        <v>591</v>
      </c>
      <c r="T215" s="10" t="s">
        <v>591</v>
      </c>
      <c r="U215" s="16" t="s">
        <v>591</v>
      </c>
      <c r="V215" s="17" t="s">
        <v>591</v>
      </c>
      <c r="W215" s="18" t="s">
        <v>591</v>
      </c>
    </row>
    <row r="216" spans="1:23" x14ac:dyDescent="0.2">
      <c r="A216" s="39">
        <v>4011</v>
      </c>
      <c r="B216" s="19" t="s">
        <v>527</v>
      </c>
      <c r="C216" s="20" t="s">
        <v>36</v>
      </c>
      <c r="D216" s="19" t="s">
        <v>48</v>
      </c>
      <c r="E216" s="21">
        <v>3.9</v>
      </c>
      <c r="F216" s="22">
        <v>12</v>
      </c>
      <c r="G216" s="23">
        <v>179</v>
      </c>
      <c r="H216" s="15"/>
      <c r="I216" s="19">
        <v>0</v>
      </c>
      <c r="J216" s="19" t="s">
        <v>591</v>
      </c>
      <c r="K216" s="20" t="s">
        <v>591</v>
      </c>
      <c r="L216" s="19" t="s">
        <v>591</v>
      </c>
      <c r="M216" s="21" t="s">
        <v>591</v>
      </c>
      <c r="N216" s="22">
        <v>0</v>
      </c>
      <c r="O216" s="23">
        <v>0</v>
      </c>
      <c r="P216" s="15"/>
      <c r="Q216" s="10" t="s">
        <v>591</v>
      </c>
      <c r="R216" s="10" t="s">
        <v>591</v>
      </c>
      <c r="S216" s="10" t="s">
        <v>591</v>
      </c>
      <c r="T216" s="10" t="s">
        <v>591</v>
      </c>
      <c r="U216" s="16" t="s">
        <v>591</v>
      </c>
      <c r="V216" s="17" t="s">
        <v>591</v>
      </c>
      <c r="W216" s="18" t="s">
        <v>591</v>
      </c>
    </row>
    <row r="217" spans="1:23" x14ac:dyDescent="0.2">
      <c r="A217" s="39">
        <v>4060</v>
      </c>
      <c r="B217" s="19" t="s">
        <v>529</v>
      </c>
      <c r="C217" s="20" t="s">
        <v>36</v>
      </c>
      <c r="D217" s="19" t="s">
        <v>75</v>
      </c>
      <c r="E217" s="21">
        <v>3.9</v>
      </c>
      <c r="F217" s="22">
        <v>0</v>
      </c>
      <c r="G217" s="23">
        <v>24</v>
      </c>
      <c r="H217" s="15"/>
      <c r="I217" s="19">
        <v>0</v>
      </c>
      <c r="J217" s="19" t="s">
        <v>591</v>
      </c>
      <c r="K217" s="20" t="s">
        <v>591</v>
      </c>
      <c r="L217" s="19" t="s">
        <v>591</v>
      </c>
      <c r="M217" s="21" t="s">
        <v>591</v>
      </c>
      <c r="N217" s="22">
        <v>0</v>
      </c>
      <c r="O217" s="23">
        <v>0</v>
      </c>
      <c r="P217" s="15"/>
      <c r="Q217" s="10" t="s">
        <v>591</v>
      </c>
      <c r="R217" s="10" t="s">
        <v>591</v>
      </c>
      <c r="S217" s="10" t="s">
        <v>591</v>
      </c>
      <c r="T217" s="10" t="s">
        <v>591</v>
      </c>
      <c r="U217" s="16" t="s">
        <v>591</v>
      </c>
      <c r="V217" s="17" t="s">
        <v>591</v>
      </c>
      <c r="W217" s="18" t="s">
        <v>591</v>
      </c>
    </row>
    <row r="218" spans="1:23" x14ac:dyDescent="0.2">
      <c r="A218" s="39">
        <v>4191</v>
      </c>
      <c r="B218" s="19" t="s">
        <v>693</v>
      </c>
      <c r="C218" s="20" t="s">
        <v>36</v>
      </c>
      <c r="D218" s="19" t="s">
        <v>43</v>
      </c>
      <c r="E218" s="21">
        <v>3.9</v>
      </c>
      <c r="F218" s="22">
        <v>0</v>
      </c>
      <c r="G218" s="23">
        <v>32</v>
      </c>
      <c r="H218" s="15"/>
      <c r="I218" s="19">
        <v>0</v>
      </c>
      <c r="J218" s="19" t="s">
        <v>591</v>
      </c>
      <c r="K218" s="20" t="s">
        <v>591</v>
      </c>
      <c r="L218" s="19" t="s">
        <v>591</v>
      </c>
      <c r="M218" s="21" t="s">
        <v>591</v>
      </c>
      <c r="N218" s="22">
        <v>0</v>
      </c>
      <c r="O218" s="23">
        <v>0</v>
      </c>
      <c r="P218" s="15"/>
      <c r="Q218" s="10" t="s">
        <v>591</v>
      </c>
      <c r="R218" s="10" t="s">
        <v>591</v>
      </c>
      <c r="S218" s="10" t="s">
        <v>591</v>
      </c>
      <c r="T218" s="10" t="s">
        <v>591</v>
      </c>
      <c r="U218" s="16" t="s">
        <v>591</v>
      </c>
      <c r="V218" s="17" t="s">
        <v>591</v>
      </c>
      <c r="W218" s="18" t="s">
        <v>591</v>
      </c>
    </row>
    <row r="219" spans="1:23" x14ac:dyDescent="0.2">
      <c r="A219" s="39">
        <v>4013</v>
      </c>
      <c r="B219" s="19" t="s">
        <v>534</v>
      </c>
      <c r="C219" s="20" t="s">
        <v>36</v>
      </c>
      <c r="D219" s="19" t="s">
        <v>96</v>
      </c>
      <c r="E219" s="21">
        <v>3.8</v>
      </c>
      <c r="F219" s="22">
        <v>0</v>
      </c>
      <c r="G219" s="23">
        <v>2</v>
      </c>
      <c r="H219" s="15"/>
      <c r="I219" s="19">
        <v>0</v>
      </c>
      <c r="J219" s="19" t="s">
        <v>591</v>
      </c>
      <c r="K219" s="20" t="s">
        <v>591</v>
      </c>
      <c r="L219" s="19" t="s">
        <v>591</v>
      </c>
      <c r="M219" s="21" t="s">
        <v>591</v>
      </c>
      <c r="N219" s="22">
        <v>0</v>
      </c>
      <c r="O219" s="23">
        <v>0</v>
      </c>
      <c r="P219" s="15"/>
      <c r="Q219" s="10" t="s">
        <v>591</v>
      </c>
      <c r="R219" s="10" t="s">
        <v>591</v>
      </c>
      <c r="S219" s="10" t="s">
        <v>591</v>
      </c>
      <c r="T219" s="10" t="s">
        <v>591</v>
      </c>
      <c r="U219" s="16" t="s">
        <v>591</v>
      </c>
      <c r="V219" s="17" t="s">
        <v>591</v>
      </c>
      <c r="W219" s="18" t="s">
        <v>591</v>
      </c>
    </row>
    <row r="220" spans="1:23" x14ac:dyDescent="0.2">
      <c r="A220" s="39">
        <v>4014</v>
      </c>
      <c r="B220" s="19" t="s">
        <v>536</v>
      </c>
      <c r="C220" s="20" t="s">
        <v>36</v>
      </c>
      <c r="D220" s="19" t="s">
        <v>48</v>
      </c>
      <c r="E220" s="21">
        <v>3.8</v>
      </c>
      <c r="F220" s="22">
        <v>12</v>
      </c>
      <c r="G220" s="23">
        <v>182</v>
      </c>
      <c r="H220" s="15"/>
      <c r="I220" s="19">
        <v>0</v>
      </c>
      <c r="J220" s="19" t="s">
        <v>591</v>
      </c>
      <c r="K220" s="20" t="s">
        <v>591</v>
      </c>
      <c r="L220" s="19" t="s">
        <v>591</v>
      </c>
      <c r="M220" s="21" t="s">
        <v>591</v>
      </c>
      <c r="N220" s="22">
        <v>0</v>
      </c>
      <c r="O220" s="23">
        <v>0</v>
      </c>
      <c r="P220" s="15"/>
      <c r="Q220" s="10" t="s">
        <v>591</v>
      </c>
      <c r="R220" s="10" t="s">
        <v>591</v>
      </c>
      <c r="S220" s="10" t="s">
        <v>591</v>
      </c>
      <c r="T220" s="10" t="s">
        <v>591</v>
      </c>
      <c r="U220" s="16" t="s">
        <v>591</v>
      </c>
      <c r="V220" s="17" t="s">
        <v>591</v>
      </c>
      <c r="W220" s="18" t="s">
        <v>591</v>
      </c>
    </row>
    <row r="221" spans="1:23" x14ac:dyDescent="0.2">
      <c r="A221" s="39">
        <v>4029</v>
      </c>
      <c r="B221" s="19" t="s">
        <v>539</v>
      </c>
      <c r="C221" s="20" t="s">
        <v>36</v>
      </c>
      <c r="D221" s="19" t="s">
        <v>96</v>
      </c>
      <c r="E221" s="21">
        <v>3.8</v>
      </c>
      <c r="F221" s="22">
        <v>0</v>
      </c>
      <c r="G221" s="23">
        <v>15</v>
      </c>
      <c r="H221" s="15"/>
      <c r="I221" s="19" t="s">
        <v>591</v>
      </c>
      <c r="J221" s="19" t="s">
        <v>591</v>
      </c>
      <c r="K221" s="20" t="s">
        <v>591</v>
      </c>
      <c r="L221" s="19" t="s">
        <v>591</v>
      </c>
      <c r="M221" s="21" t="s">
        <v>591</v>
      </c>
      <c r="N221" s="22" t="s">
        <v>591</v>
      </c>
      <c r="O221" s="23" t="s">
        <v>591</v>
      </c>
      <c r="P221" s="15"/>
      <c r="Q221" s="10" t="s">
        <v>591</v>
      </c>
      <c r="R221" s="10" t="s">
        <v>591</v>
      </c>
      <c r="S221" s="10" t="s">
        <v>591</v>
      </c>
      <c r="T221" s="10" t="s">
        <v>591</v>
      </c>
      <c r="U221" s="16" t="s">
        <v>591</v>
      </c>
      <c r="V221" s="17" t="s">
        <v>591</v>
      </c>
      <c r="W221" s="18" t="s">
        <v>591</v>
      </c>
    </row>
    <row r="222" spans="1:23" x14ac:dyDescent="0.2">
      <c r="A222" s="39">
        <v>4048</v>
      </c>
      <c r="B222" s="19" t="s">
        <v>542</v>
      </c>
      <c r="C222" s="20" t="s">
        <v>36</v>
      </c>
      <c r="D222" s="19" t="s">
        <v>60</v>
      </c>
      <c r="E222" s="21">
        <v>3.8</v>
      </c>
      <c r="F222" s="22">
        <v>0</v>
      </c>
      <c r="G222" s="23">
        <v>7</v>
      </c>
      <c r="H222" s="15"/>
      <c r="I222" s="19" t="s">
        <v>591</v>
      </c>
      <c r="J222" s="19" t="s">
        <v>591</v>
      </c>
      <c r="K222" s="20" t="s">
        <v>591</v>
      </c>
      <c r="L222" s="19" t="s">
        <v>591</v>
      </c>
      <c r="M222" s="21" t="s">
        <v>591</v>
      </c>
      <c r="N222" s="22" t="s">
        <v>591</v>
      </c>
      <c r="O222" s="23" t="s">
        <v>591</v>
      </c>
      <c r="P222" s="15"/>
      <c r="Q222" s="10" t="s">
        <v>591</v>
      </c>
      <c r="R222" s="10" t="s">
        <v>591</v>
      </c>
      <c r="S222" s="10" t="s">
        <v>591</v>
      </c>
      <c r="T222" s="10" t="s">
        <v>591</v>
      </c>
      <c r="U222" s="16" t="s">
        <v>591</v>
      </c>
      <c r="V222" s="17" t="s">
        <v>591</v>
      </c>
      <c r="W222" s="18" t="s">
        <v>591</v>
      </c>
    </row>
    <row r="223" spans="1:23" x14ac:dyDescent="0.2">
      <c r="A223" s="39">
        <v>4131</v>
      </c>
      <c r="B223" s="19" t="s">
        <v>545</v>
      </c>
      <c r="C223" s="20" t="s">
        <v>36</v>
      </c>
      <c r="D223" s="19" t="s">
        <v>71</v>
      </c>
      <c r="E223" s="21">
        <v>3.8</v>
      </c>
      <c r="F223" s="22">
        <v>0</v>
      </c>
      <c r="G223" s="23">
        <v>0</v>
      </c>
      <c r="H223" s="15"/>
      <c r="I223" s="19" t="s">
        <v>591</v>
      </c>
      <c r="J223" s="19" t="s">
        <v>591</v>
      </c>
      <c r="K223" s="20" t="s">
        <v>591</v>
      </c>
      <c r="L223" s="19" t="s">
        <v>591</v>
      </c>
      <c r="M223" s="21" t="s">
        <v>591</v>
      </c>
      <c r="N223" s="22" t="s">
        <v>591</v>
      </c>
      <c r="O223" s="23" t="s">
        <v>591</v>
      </c>
      <c r="P223" s="15"/>
      <c r="Q223" s="10" t="s">
        <v>591</v>
      </c>
      <c r="R223" s="10" t="s">
        <v>591</v>
      </c>
      <c r="S223" s="10" t="s">
        <v>591</v>
      </c>
      <c r="T223" s="10" t="s">
        <v>591</v>
      </c>
      <c r="U223" s="16" t="s">
        <v>591</v>
      </c>
      <c r="V223" s="17" t="s">
        <v>591</v>
      </c>
      <c r="W223" s="18" t="s">
        <v>591</v>
      </c>
    </row>
    <row r="224" spans="1:23" x14ac:dyDescent="0.2">
      <c r="A224" s="39">
        <v>4136</v>
      </c>
      <c r="B224" s="19" t="s">
        <v>548</v>
      </c>
      <c r="C224" s="20" t="s">
        <v>36</v>
      </c>
      <c r="D224" s="19" t="s">
        <v>53</v>
      </c>
      <c r="E224" s="21">
        <v>3.8</v>
      </c>
      <c r="F224" s="22">
        <v>0</v>
      </c>
      <c r="G224" s="23">
        <v>69</v>
      </c>
      <c r="H224" s="15"/>
      <c r="I224" s="19" t="s">
        <v>591</v>
      </c>
      <c r="J224" s="19" t="s">
        <v>591</v>
      </c>
      <c r="K224" s="20" t="s">
        <v>591</v>
      </c>
      <c r="L224" s="19" t="s">
        <v>591</v>
      </c>
      <c r="M224" s="21" t="s">
        <v>591</v>
      </c>
      <c r="N224" s="22" t="s">
        <v>591</v>
      </c>
      <c r="O224" s="23" t="s">
        <v>591</v>
      </c>
      <c r="P224" s="15"/>
      <c r="Q224" s="10" t="s">
        <v>591</v>
      </c>
      <c r="R224" s="10" t="s">
        <v>591</v>
      </c>
      <c r="S224" s="10" t="s">
        <v>591</v>
      </c>
      <c r="T224" s="10" t="s">
        <v>591</v>
      </c>
      <c r="U224" s="16" t="s">
        <v>591</v>
      </c>
      <c r="V224" s="17" t="s">
        <v>591</v>
      </c>
      <c r="W224" s="18" t="s">
        <v>591</v>
      </c>
    </row>
    <row r="225" spans="1:23" x14ac:dyDescent="0.2">
      <c r="A225" s="39">
        <v>4195</v>
      </c>
      <c r="B225" s="19" t="s">
        <v>627</v>
      </c>
      <c r="C225" s="20" t="s">
        <v>36</v>
      </c>
      <c r="D225" s="19" t="s">
        <v>79</v>
      </c>
      <c r="E225" s="21">
        <v>3.8</v>
      </c>
      <c r="F225" s="22">
        <v>0</v>
      </c>
      <c r="G225" s="23">
        <v>46</v>
      </c>
      <c r="H225" s="15"/>
      <c r="I225" s="19" t="s">
        <v>591</v>
      </c>
      <c r="J225" s="19" t="s">
        <v>591</v>
      </c>
      <c r="K225" s="20" t="s">
        <v>591</v>
      </c>
      <c r="L225" s="19" t="s">
        <v>591</v>
      </c>
      <c r="M225" s="21" t="s">
        <v>591</v>
      </c>
      <c r="N225" s="22" t="s">
        <v>591</v>
      </c>
      <c r="O225" s="23" t="s">
        <v>591</v>
      </c>
      <c r="P225" s="15"/>
      <c r="Q225" s="10" t="s">
        <v>591</v>
      </c>
      <c r="R225" s="10" t="s">
        <v>591</v>
      </c>
      <c r="S225" s="10" t="s">
        <v>591</v>
      </c>
      <c r="T225" s="10" t="s">
        <v>591</v>
      </c>
      <c r="U225" s="16" t="s">
        <v>591</v>
      </c>
      <c r="V225" s="17" t="s">
        <v>591</v>
      </c>
      <c r="W225" s="18" t="s">
        <v>591</v>
      </c>
    </row>
    <row r="226" spans="1:23" x14ac:dyDescent="0.2">
      <c r="A226" s="39">
        <v>4202</v>
      </c>
      <c r="B226" s="19" t="s">
        <v>689</v>
      </c>
      <c r="C226" s="20" t="s">
        <v>36</v>
      </c>
      <c r="D226" s="19" t="s">
        <v>62</v>
      </c>
      <c r="E226" s="21">
        <v>3.8</v>
      </c>
      <c r="F226" s="22">
        <v>0</v>
      </c>
      <c r="G226" s="23">
        <v>25</v>
      </c>
      <c r="H226" s="15"/>
      <c r="I226" s="19" t="s">
        <v>591</v>
      </c>
      <c r="J226" s="19" t="s">
        <v>591</v>
      </c>
      <c r="K226" s="20" t="s">
        <v>591</v>
      </c>
      <c r="L226" s="19" t="s">
        <v>591</v>
      </c>
      <c r="M226" s="21" t="s">
        <v>591</v>
      </c>
      <c r="N226" s="22" t="s">
        <v>591</v>
      </c>
      <c r="O226" s="23" t="s">
        <v>591</v>
      </c>
      <c r="P226" s="15"/>
      <c r="Q226" s="10" t="s">
        <v>591</v>
      </c>
      <c r="R226" s="10" t="s">
        <v>591</v>
      </c>
      <c r="S226" s="10" t="s">
        <v>591</v>
      </c>
      <c r="T226" s="10" t="s">
        <v>591</v>
      </c>
      <c r="U226" s="16" t="s">
        <v>591</v>
      </c>
      <c r="V226" s="17" t="s">
        <v>591</v>
      </c>
      <c r="W226" s="18" t="s">
        <v>591</v>
      </c>
    </row>
    <row r="227" spans="1:23" x14ac:dyDescent="0.2">
      <c r="A227" s="39">
        <v>4022</v>
      </c>
      <c r="B227" s="19" t="s">
        <v>638</v>
      </c>
      <c r="C227" s="20" t="s">
        <v>36</v>
      </c>
      <c r="D227" s="19" t="s">
        <v>79</v>
      </c>
      <c r="E227" s="21">
        <v>3.7</v>
      </c>
      <c r="F227" s="22">
        <v>0</v>
      </c>
      <c r="G227" s="23">
        <v>9</v>
      </c>
      <c r="H227" s="15"/>
      <c r="I227" s="19" t="s">
        <v>591</v>
      </c>
      <c r="J227" s="19" t="s">
        <v>591</v>
      </c>
      <c r="K227" s="20" t="s">
        <v>591</v>
      </c>
      <c r="L227" s="19" t="s">
        <v>591</v>
      </c>
      <c r="M227" s="21" t="s">
        <v>591</v>
      </c>
      <c r="N227" s="22" t="s">
        <v>591</v>
      </c>
      <c r="O227" s="23" t="s">
        <v>591</v>
      </c>
      <c r="P227" s="15"/>
      <c r="Q227" s="10" t="s">
        <v>591</v>
      </c>
      <c r="R227" s="10" t="s">
        <v>591</v>
      </c>
      <c r="S227" s="10" t="s">
        <v>591</v>
      </c>
      <c r="T227" s="10" t="s">
        <v>591</v>
      </c>
      <c r="U227" s="16" t="s">
        <v>591</v>
      </c>
      <c r="V227" s="17" t="s">
        <v>591</v>
      </c>
      <c r="W227" s="18" t="s">
        <v>591</v>
      </c>
    </row>
    <row r="228" spans="1:23" x14ac:dyDescent="0.2">
      <c r="A228" s="39">
        <v>4032</v>
      </c>
      <c r="B228" s="19" t="s">
        <v>639</v>
      </c>
      <c r="C228" s="20" t="s">
        <v>36</v>
      </c>
      <c r="D228" s="19" t="s">
        <v>56</v>
      </c>
      <c r="E228" s="21">
        <v>3.7</v>
      </c>
      <c r="F228" s="22">
        <v>0</v>
      </c>
      <c r="G228" s="23">
        <v>22</v>
      </c>
      <c r="H228" s="15"/>
      <c r="I228" s="19" t="s">
        <v>591</v>
      </c>
      <c r="J228" s="19" t="s">
        <v>591</v>
      </c>
      <c r="K228" s="20" t="s">
        <v>591</v>
      </c>
      <c r="L228" s="19" t="s">
        <v>591</v>
      </c>
      <c r="M228" s="21" t="s">
        <v>591</v>
      </c>
      <c r="N228" s="22" t="s">
        <v>591</v>
      </c>
      <c r="O228" s="23" t="s">
        <v>591</v>
      </c>
      <c r="P228" s="15"/>
      <c r="Q228" s="10" t="s">
        <v>591</v>
      </c>
      <c r="R228" s="10" t="s">
        <v>591</v>
      </c>
      <c r="S228" s="10" t="s">
        <v>591</v>
      </c>
      <c r="T228" s="10" t="s">
        <v>591</v>
      </c>
      <c r="U228" s="16" t="s">
        <v>591</v>
      </c>
      <c r="V228" s="17" t="s">
        <v>591</v>
      </c>
      <c r="W228" s="18" t="s">
        <v>591</v>
      </c>
    </row>
    <row r="229" spans="1:23" x14ac:dyDescent="0.2">
      <c r="A229" s="39">
        <v>4033</v>
      </c>
      <c r="B229" s="19" t="s">
        <v>555</v>
      </c>
      <c r="C229" s="20" t="s">
        <v>36</v>
      </c>
      <c r="D229" s="19" t="s">
        <v>48</v>
      </c>
      <c r="E229" s="21">
        <v>3.7</v>
      </c>
      <c r="F229" s="22">
        <v>0</v>
      </c>
      <c r="G229" s="23">
        <v>0</v>
      </c>
      <c r="H229" s="15"/>
      <c r="I229" s="19" t="s">
        <v>591</v>
      </c>
      <c r="J229" s="19" t="s">
        <v>591</v>
      </c>
      <c r="K229" s="20" t="s">
        <v>591</v>
      </c>
      <c r="L229" s="19" t="s">
        <v>591</v>
      </c>
      <c r="M229" s="21" t="s">
        <v>591</v>
      </c>
      <c r="N229" s="22" t="s">
        <v>591</v>
      </c>
      <c r="O229" s="23" t="s">
        <v>591</v>
      </c>
      <c r="P229" s="15"/>
      <c r="Q229" s="10" t="s">
        <v>591</v>
      </c>
      <c r="R229" s="10" t="s">
        <v>591</v>
      </c>
      <c r="S229" s="10" t="s">
        <v>591</v>
      </c>
      <c r="T229" s="10" t="s">
        <v>591</v>
      </c>
      <c r="U229" s="16" t="s">
        <v>591</v>
      </c>
      <c r="V229" s="17" t="s">
        <v>591</v>
      </c>
      <c r="W229" s="18" t="s">
        <v>591</v>
      </c>
    </row>
    <row r="230" spans="1:23" x14ac:dyDescent="0.2">
      <c r="A230" s="39">
        <v>4035</v>
      </c>
      <c r="B230" s="19" t="s">
        <v>557</v>
      </c>
      <c r="C230" s="20" t="s">
        <v>36</v>
      </c>
      <c r="D230" s="19" t="s">
        <v>41</v>
      </c>
      <c r="E230" s="21">
        <v>3.7</v>
      </c>
      <c r="F230" s="22">
        <v>0</v>
      </c>
      <c r="G230" s="23">
        <v>13</v>
      </c>
      <c r="H230" s="15"/>
      <c r="I230" s="19" t="s">
        <v>591</v>
      </c>
      <c r="J230" s="19" t="s">
        <v>591</v>
      </c>
      <c r="K230" s="20" t="s">
        <v>591</v>
      </c>
      <c r="L230" s="19" t="s">
        <v>591</v>
      </c>
      <c r="M230" s="21" t="s">
        <v>591</v>
      </c>
      <c r="N230" s="22" t="s">
        <v>591</v>
      </c>
      <c r="O230" s="23" t="s">
        <v>591</v>
      </c>
      <c r="P230" s="15"/>
      <c r="Q230" s="10" t="s">
        <v>591</v>
      </c>
      <c r="R230" s="10" t="s">
        <v>591</v>
      </c>
      <c r="S230" s="10" t="s">
        <v>591</v>
      </c>
      <c r="T230" s="10" t="s">
        <v>591</v>
      </c>
      <c r="U230" s="16" t="s">
        <v>591</v>
      </c>
      <c r="V230" s="17" t="s">
        <v>591</v>
      </c>
      <c r="W230" s="18" t="s">
        <v>591</v>
      </c>
    </row>
    <row r="231" spans="1:23" x14ac:dyDescent="0.2">
      <c r="A231" s="39">
        <v>4038</v>
      </c>
      <c r="B231" s="19" t="s">
        <v>560</v>
      </c>
      <c r="C231" s="20" t="s">
        <v>36</v>
      </c>
      <c r="D231" s="19" t="s">
        <v>96</v>
      </c>
      <c r="E231" s="21">
        <v>3.7</v>
      </c>
      <c r="F231" s="22">
        <v>0</v>
      </c>
      <c r="G231" s="23">
        <v>0</v>
      </c>
      <c r="H231" s="15"/>
      <c r="I231" s="19" t="s">
        <v>591</v>
      </c>
      <c r="J231" s="19" t="s">
        <v>591</v>
      </c>
      <c r="K231" s="20" t="s">
        <v>591</v>
      </c>
      <c r="L231" s="19" t="s">
        <v>591</v>
      </c>
      <c r="M231" s="21" t="s">
        <v>591</v>
      </c>
      <c r="N231" s="22" t="s">
        <v>591</v>
      </c>
      <c r="O231" s="23" t="s">
        <v>591</v>
      </c>
      <c r="P231" s="15"/>
      <c r="Q231" s="10" t="s">
        <v>591</v>
      </c>
      <c r="R231" s="10" t="s">
        <v>591</v>
      </c>
      <c r="S231" s="10" t="s">
        <v>591</v>
      </c>
      <c r="T231" s="10" t="s">
        <v>591</v>
      </c>
      <c r="U231" s="16" t="s">
        <v>591</v>
      </c>
      <c r="V231" s="17" t="s">
        <v>591</v>
      </c>
      <c r="W231" s="18" t="s">
        <v>591</v>
      </c>
    </row>
    <row r="232" spans="1:23" x14ac:dyDescent="0.2">
      <c r="A232" s="39">
        <v>4100</v>
      </c>
      <c r="B232" s="19" t="s">
        <v>563</v>
      </c>
      <c r="C232" s="20" t="s">
        <v>36</v>
      </c>
      <c r="D232" s="19" t="s">
        <v>83</v>
      </c>
      <c r="E232" s="21">
        <v>3.7</v>
      </c>
      <c r="F232" s="22">
        <v>0</v>
      </c>
      <c r="G232" s="23">
        <v>7</v>
      </c>
      <c r="H232" s="15"/>
      <c r="I232" s="19" t="s">
        <v>591</v>
      </c>
      <c r="J232" s="19" t="s">
        <v>591</v>
      </c>
      <c r="K232" s="20" t="s">
        <v>591</v>
      </c>
      <c r="L232" s="19" t="s">
        <v>591</v>
      </c>
      <c r="M232" s="21" t="s">
        <v>591</v>
      </c>
      <c r="N232" s="22" t="s">
        <v>591</v>
      </c>
      <c r="O232" s="23" t="s">
        <v>591</v>
      </c>
      <c r="P232" s="15"/>
      <c r="Q232" s="10" t="s">
        <v>591</v>
      </c>
      <c r="R232" s="10" t="s">
        <v>591</v>
      </c>
      <c r="S232" s="10" t="s">
        <v>591</v>
      </c>
      <c r="T232" s="10" t="s">
        <v>591</v>
      </c>
      <c r="U232" s="16" t="s">
        <v>591</v>
      </c>
      <c r="V232" s="17" t="s">
        <v>591</v>
      </c>
      <c r="W232" s="18" t="s">
        <v>591</v>
      </c>
    </row>
    <row r="233" spans="1:23" x14ac:dyDescent="0.2">
      <c r="A233" s="39">
        <v>4184</v>
      </c>
      <c r="B233" s="19" t="s">
        <v>566</v>
      </c>
      <c r="C233" s="20" t="s">
        <v>36</v>
      </c>
      <c r="D233" s="19" t="s">
        <v>83</v>
      </c>
      <c r="E233" s="21">
        <v>3.7</v>
      </c>
      <c r="F233" s="22">
        <v>0</v>
      </c>
      <c r="G233" s="23">
        <v>85</v>
      </c>
      <c r="H233" s="15"/>
      <c r="I233" s="19" t="s">
        <v>591</v>
      </c>
      <c r="J233" s="19" t="s">
        <v>591</v>
      </c>
      <c r="K233" s="20" t="s">
        <v>591</v>
      </c>
      <c r="L233" s="19" t="s">
        <v>591</v>
      </c>
      <c r="M233" s="21" t="s">
        <v>591</v>
      </c>
      <c r="N233" s="22" t="s">
        <v>591</v>
      </c>
      <c r="O233" s="23" t="s">
        <v>591</v>
      </c>
      <c r="P233" s="15"/>
      <c r="Q233" s="10" t="s">
        <v>591</v>
      </c>
      <c r="R233" s="10" t="s">
        <v>591</v>
      </c>
      <c r="S233" s="10" t="s">
        <v>591</v>
      </c>
      <c r="T233" s="10" t="s">
        <v>591</v>
      </c>
      <c r="U233" s="16" t="s">
        <v>591</v>
      </c>
      <c r="V233" s="17" t="s">
        <v>591</v>
      </c>
      <c r="W233" s="18" t="s">
        <v>591</v>
      </c>
    </row>
    <row r="234" spans="1:23" x14ac:dyDescent="0.2">
      <c r="A234" s="39">
        <v>4189</v>
      </c>
      <c r="B234" s="19" t="s">
        <v>568</v>
      </c>
      <c r="C234" s="20" t="s">
        <v>36</v>
      </c>
      <c r="D234" s="19" t="s">
        <v>47</v>
      </c>
      <c r="E234" s="21">
        <v>3.7</v>
      </c>
      <c r="F234" s="22">
        <v>0</v>
      </c>
      <c r="G234" s="23">
        <v>1</v>
      </c>
      <c r="H234" s="15"/>
      <c r="I234" s="19" t="s">
        <v>591</v>
      </c>
      <c r="J234" s="19" t="s">
        <v>591</v>
      </c>
      <c r="K234" s="20" t="s">
        <v>591</v>
      </c>
      <c r="L234" s="19" t="s">
        <v>591</v>
      </c>
      <c r="M234" s="21" t="s">
        <v>591</v>
      </c>
      <c r="N234" s="22" t="s">
        <v>591</v>
      </c>
      <c r="O234" s="23" t="s">
        <v>591</v>
      </c>
      <c r="P234" s="15"/>
      <c r="Q234" s="10" t="s">
        <v>591</v>
      </c>
      <c r="R234" s="10" t="s">
        <v>591</v>
      </c>
      <c r="S234" s="10" t="s">
        <v>591</v>
      </c>
      <c r="T234" s="10" t="s">
        <v>591</v>
      </c>
      <c r="U234" s="16" t="s">
        <v>591</v>
      </c>
      <c r="V234" s="17" t="s">
        <v>591</v>
      </c>
      <c r="W234" s="18" t="s">
        <v>591</v>
      </c>
    </row>
    <row r="235" spans="1:23" x14ac:dyDescent="0.2">
      <c r="A235" s="39">
        <v>4197</v>
      </c>
      <c r="B235" s="19" t="s">
        <v>640</v>
      </c>
      <c r="C235" s="20" t="s">
        <v>36</v>
      </c>
      <c r="D235" s="19" t="s">
        <v>56</v>
      </c>
      <c r="E235" s="21">
        <v>3.7</v>
      </c>
      <c r="F235" s="22">
        <v>0</v>
      </c>
      <c r="G235" s="23">
        <v>17</v>
      </c>
      <c r="H235" s="15"/>
      <c r="I235" s="19" t="s">
        <v>591</v>
      </c>
      <c r="J235" s="19" t="s">
        <v>591</v>
      </c>
      <c r="K235" s="20" t="s">
        <v>591</v>
      </c>
      <c r="L235" s="19" t="s">
        <v>591</v>
      </c>
      <c r="M235" s="21" t="s">
        <v>591</v>
      </c>
      <c r="N235" s="22" t="s">
        <v>591</v>
      </c>
      <c r="O235" s="23" t="s">
        <v>591</v>
      </c>
      <c r="P235" s="15"/>
      <c r="Q235" s="10" t="s">
        <v>591</v>
      </c>
      <c r="R235" s="10" t="s">
        <v>591</v>
      </c>
      <c r="S235" s="10" t="s">
        <v>591</v>
      </c>
      <c r="T235" s="10" t="s">
        <v>591</v>
      </c>
      <c r="U235" s="16" t="s">
        <v>591</v>
      </c>
      <c r="V235" s="17" t="s">
        <v>591</v>
      </c>
      <c r="W235" s="18" t="s">
        <v>591</v>
      </c>
    </row>
    <row r="236" spans="1:23" x14ac:dyDescent="0.2">
      <c r="A236" s="39">
        <v>4037</v>
      </c>
      <c r="B236" s="19" t="s">
        <v>571</v>
      </c>
      <c r="C236" s="20" t="s">
        <v>36</v>
      </c>
      <c r="D236" s="19" t="s">
        <v>79</v>
      </c>
      <c r="E236" s="21">
        <v>3.6</v>
      </c>
      <c r="F236" s="22">
        <v>0</v>
      </c>
      <c r="G236" s="23">
        <v>38</v>
      </c>
      <c r="H236" s="15"/>
      <c r="I236" s="19" t="s">
        <v>591</v>
      </c>
      <c r="J236" s="19" t="s">
        <v>591</v>
      </c>
      <c r="K236" s="20" t="s">
        <v>591</v>
      </c>
      <c r="L236" s="19" t="s">
        <v>591</v>
      </c>
      <c r="M236" s="21" t="s">
        <v>591</v>
      </c>
      <c r="N236" s="22" t="s">
        <v>591</v>
      </c>
      <c r="O236" s="23" t="s">
        <v>591</v>
      </c>
      <c r="P236" s="15"/>
      <c r="Q236" s="10" t="s">
        <v>591</v>
      </c>
      <c r="R236" s="10" t="s">
        <v>591</v>
      </c>
      <c r="S236" s="10" t="s">
        <v>591</v>
      </c>
      <c r="T236" s="10" t="s">
        <v>591</v>
      </c>
      <c r="U236" s="16" t="s">
        <v>591</v>
      </c>
      <c r="V236" s="17" t="s">
        <v>591</v>
      </c>
      <c r="W236" s="18" t="s">
        <v>591</v>
      </c>
    </row>
    <row r="237" spans="1:23" x14ac:dyDescent="0.2">
      <c r="A237" s="39">
        <v>4039</v>
      </c>
      <c r="B237" s="19" t="s">
        <v>641</v>
      </c>
      <c r="C237" s="20" t="s">
        <v>36</v>
      </c>
      <c r="D237" s="19" t="s">
        <v>43</v>
      </c>
      <c r="E237" s="21">
        <v>3.6</v>
      </c>
      <c r="F237" s="22">
        <v>0</v>
      </c>
      <c r="G237" s="23">
        <v>43</v>
      </c>
      <c r="H237" s="15"/>
      <c r="I237" s="19" t="s">
        <v>591</v>
      </c>
      <c r="J237" s="19" t="s">
        <v>591</v>
      </c>
      <c r="K237" s="20" t="s">
        <v>591</v>
      </c>
      <c r="L237" s="19" t="s">
        <v>591</v>
      </c>
      <c r="M237" s="21" t="s">
        <v>591</v>
      </c>
      <c r="N237" s="22" t="s">
        <v>591</v>
      </c>
      <c r="O237" s="23" t="s">
        <v>591</v>
      </c>
      <c r="P237" s="15"/>
      <c r="Q237" s="10" t="s">
        <v>591</v>
      </c>
      <c r="R237" s="10" t="s">
        <v>591</v>
      </c>
      <c r="S237" s="10" t="s">
        <v>591</v>
      </c>
      <c r="T237" s="10" t="s">
        <v>591</v>
      </c>
      <c r="U237" s="16" t="s">
        <v>591</v>
      </c>
      <c r="V237" s="17" t="s">
        <v>591</v>
      </c>
      <c r="W237" s="18" t="s">
        <v>591</v>
      </c>
    </row>
    <row r="238" spans="1:23" x14ac:dyDescent="0.2">
      <c r="A238" s="39">
        <v>4123</v>
      </c>
      <c r="B238" s="19" t="s">
        <v>576</v>
      </c>
      <c r="C238" s="20" t="s">
        <v>36</v>
      </c>
      <c r="D238" s="19" t="s">
        <v>50</v>
      </c>
      <c r="E238" s="21">
        <v>3.6</v>
      </c>
      <c r="F238" s="22">
        <v>0</v>
      </c>
      <c r="G238" s="23">
        <v>1</v>
      </c>
      <c r="H238" s="15"/>
      <c r="I238" s="19" t="s">
        <v>591</v>
      </c>
      <c r="J238" s="19" t="s">
        <v>591</v>
      </c>
      <c r="K238" s="20" t="s">
        <v>591</v>
      </c>
      <c r="L238" s="19" t="s">
        <v>591</v>
      </c>
      <c r="M238" s="21" t="s">
        <v>591</v>
      </c>
      <c r="N238" s="22" t="s">
        <v>591</v>
      </c>
      <c r="O238" s="23" t="s">
        <v>591</v>
      </c>
      <c r="P238" s="15"/>
      <c r="Q238" s="10" t="s">
        <v>591</v>
      </c>
      <c r="R238" s="10" t="s">
        <v>591</v>
      </c>
      <c r="S238" s="10" t="s">
        <v>591</v>
      </c>
      <c r="T238" s="10" t="s">
        <v>591</v>
      </c>
      <c r="U238" s="16" t="s">
        <v>591</v>
      </c>
      <c r="V238" s="17" t="s">
        <v>591</v>
      </c>
      <c r="W238" s="18" t="s">
        <v>591</v>
      </c>
    </row>
    <row r="239" spans="1:23" x14ac:dyDescent="0.2">
      <c r="A239" s="39">
        <v>4178</v>
      </c>
      <c r="B239" s="19" t="s">
        <v>690</v>
      </c>
      <c r="C239" s="20" t="s">
        <v>36</v>
      </c>
      <c r="D239" s="19" t="s">
        <v>62</v>
      </c>
      <c r="E239" s="21">
        <v>3.5</v>
      </c>
      <c r="F239" s="22">
        <v>0</v>
      </c>
      <c r="G239" s="23">
        <v>15</v>
      </c>
      <c r="H239" s="15"/>
      <c r="I239" s="19" t="s">
        <v>591</v>
      </c>
      <c r="J239" s="19" t="s">
        <v>591</v>
      </c>
      <c r="K239" s="20" t="s">
        <v>591</v>
      </c>
      <c r="L239" s="19" t="s">
        <v>591</v>
      </c>
      <c r="M239" s="21" t="s">
        <v>591</v>
      </c>
      <c r="N239" s="22" t="s">
        <v>591</v>
      </c>
      <c r="O239" s="23" t="s">
        <v>591</v>
      </c>
      <c r="P239" s="15"/>
      <c r="Q239" s="10" t="s">
        <v>591</v>
      </c>
      <c r="R239" s="10" t="s">
        <v>591</v>
      </c>
      <c r="S239" s="10" t="s">
        <v>591</v>
      </c>
      <c r="T239" s="10" t="s">
        <v>591</v>
      </c>
      <c r="U239" s="16" t="s">
        <v>591</v>
      </c>
      <c r="V239" s="17" t="s">
        <v>591</v>
      </c>
      <c r="W239" s="18" t="s">
        <v>591</v>
      </c>
    </row>
    <row r="240" spans="1:23" x14ac:dyDescent="0.2">
      <c r="A240" s="39">
        <v>4074</v>
      </c>
      <c r="B240" s="19" t="s">
        <v>580</v>
      </c>
      <c r="C240" s="20" t="s">
        <v>36</v>
      </c>
      <c r="D240" s="19" t="s">
        <v>83</v>
      </c>
      <c r="E240" s="21">
        <v>3.4</v>
      </c>
      <c r="F240" s="22">
        <v>0</v>
      </c>
      <c r="G240" s="23">
        <v>0</v>
      </c>
      <c r="H240" s="15"/>
      <c r="I240" s="19" t="s">
        <v>591</v>
      </c>
      <c r="J240" s="19" t="s">
        <v>591</v>
      </c>
      <c r="K240" s="20" t="s">
        <v>591</v>
      </c>
      <c r="L240" s="19" t="s">
        <v>591</v>
      </c>
      <c r="M240" s="21" t="s">
        <v>591</v>
      </c>
      <c r="N240" s="22" t="s">
        <v>591</v>
      </c>
      <c r="O240" s="23" t="s">
        <v>591</v>
      </c>
      <c r="P240" s="15"/>
      <c r="Q240" s="10" t="s">
        <v>591</v>
      </c>
      <c r="R240" s="10" t="s">
        <v>591</v>
      </c>
      <c r="S240" s="10" t="s">
        <v>591</v>
      </c>
      <c r="T240" s="10" t="s">
        <v>591</v>
      </c>
      <c r="U240" s="16" t="s">
        <v>591</v>
      </c>
      <c r="V240" s="17" t="s">
        <v>591</v>
      </c>
      <c r="W240" s="18" t="s">
        <v>591</v>
      </c>
    </row>
    <row r="241" spans="1:23" x14ac:dyDescent="0.2">
      <c r="A241" s="39">
        <v>4182</v>
      </c>
      <c r="B241" s="19" t="s">
        <v>583</v>
      </c>
      <c r="C241" s="20" t="s">
        <v>36</v>
      </c>
      <c r="D241" s="19" t="s">
        <v>48</v>
      </c>
      <c r="E241" s="21">
        <v>3.4</v>
      </c>
      <c r="F241" s="22">
        <v>1</v>
      </c>
      <c r="G241" s="23">
        <v>15</v>
      </c>
      <c r="H241" s="15"/>
      <c r="I241" s="19" t="s">
        <v>591</v>
      </c>
      <c r="J241" s="19" t="s">
        <v>591</v>
      </c>
      <c r="K241" s="20" t="s">
        <v>591</v>
      </c>
      <c r="L241" s="19" t="s">
        <v>591</v>
      </c>
      <c r="M241" s="21" t="s">
        <v>591</v>
      </c>
      <c r="N241" s="22" t="s">
        <v>591</v>
      </c>
      <c r="O241" s="23" t="s">
        <v>591</v>
      </c>
      <c r="P241" s="15"/>
      <c r="Q241" s="10" t="s">
        <v>591</v>
      </c>
      <c r="R241" s="10" t="s">
        <v>591</v>
      </c>
      <c r="S241" s="10" t="s">
        <v>591</v>
      </c>
      <c r="T241" s="10" t="s">
        <v>591</v>
      </c>
      <c r="U241" s="16" t="s">
        <v>591</v>
      </c>
      <c r="V241" s="17" t="s">
        <v>591</v>
      </c>
      <c r="W241" s="18" t="s">
        <v>591</v>
      </c>
    </row>
    <row r="242" spans="1:23" x14ac:dyDescent="0.2">
      <c r="A242" s="39">
        <v>4164</v>
      </c>
      <c r="B242" s="19" t="s">
        <v>586</v>
      </c>
      <c r="C242" s="20" t="s">
        <v>36</v>
      </c>
      <c r="D242" s="19" t="s">
        <v>62</v>
      </c>
      <c r="E242" s="21">
        <v>3.3</v>
      </c>
      <c r="F242" s="22">
        <v>0</v>
      </c>
      <c r="G242" s="23">
        <v>42</v>
      </c>
      <c r="H242" s="15"/>
      <c r="I242" s="19" t="s">
        <v>591</v>
      </c>
      <c r="J242" s="19" t="s">
        <v>591</v>
      </c>
      <c r="K242" s="20" t="s">
        <v>591</v>
      </c>
      <c r="L242" s="19" t="s">
        <v>591</v>
      </c>
      <c r="M242" s="21" t="s">
        <v>591</v>
      </c>
      <c r="N242" s="22" t="s">
        <v>591</v>
      </c>
      <c r="O242" s="23" t="s">
        <v>591</v>
      </c>
      <c r="P242" s="15"/>
      <c r="Q242" s="10" t="s">
        <v>591</v>
      </c>
      <c r="R242" s="10" t="s">
        <v>591</v>
      </c>
      <c r="S242" s="10" t="s">
        <v>591</v>
      </c>
      <c r="T242" s="10" t="s">
        <v>591</v>
      </c>
      <c r="U242" s="16" t="s">
        <v>591</v>
      </c>
      <c r="V242" s="17" t="s">
        <v>591</v>
      </c>
      <c r="W242" s="18" t="s">
        <v>591</v>
      </c>
    </row>
    <row r="243" spans="1:23" x14ac:dyDescent="0.2">
      <c r="A243" s="39">
        <v>4186</v>
      </c>
      <c r="B243" s="19" t="s">
        <v>589</v>
      </c>
      <c r="C243" s="20" t="s">
        <v>36</v>
      </c>
      <c r="D243" s="19" t="s">
        <v>43</v>
      </c>
      <c r="E243" s="21">
        <v>3.3</v>
      </c>
      <c r="F243" s="22">
        <v>0</v>
      </c>
      <c r="G243" s="23">
        <v>6</v>
      </c>
      <c r="H243" s="15"/>
      <c r="I243" s="19" t="s">
        <v>591</v>
      </c>
      <c r="J243" s="19" t="s">
        <v>591</v>
      </c>
      <c r="K243" s="20" t="s">
        <v>591</v>
      </c>
      <c r="L243" s="19" t="s">
        <v>591</v>
      </c>
      <c r="M243" s="21" t="s">
        <v>591</v>
      </c>
      <c r="N243" s="22" t="s">
        <v>591</v>
      </c>
      <c r="O243" s="23" t="s">
        <v>591</v>
      </c>
      <c r="P243" s="15"/>
      <c r="Q243" s="10" t="s">
        <v>591</v>
      </c>
      <c r="R243" s="10" t="s">
        <v>591</v>
      </c>
      <c r="S243" s="10" t="s">
        <v>591</v>
      </c>
      <c r="T243" s="10" t="s">
        <v>591</v>
      </c>
      <c r="U243" s="16" t="s">
        <v>591</v>
      </c>
      <c r="V243" s="17" t="s">
        <v>591</v>
      </c>
      <c r="W243" s="18" t="s">
        <v>591</v>
      </c>
    </row>
    <row r="244" spans="1:23" x14ac:dyDescent="0.2">
      <c r="A244" s="39">
        <v>4043</v>
      </c>
      <c r="B244" s="19" t="s">
        <v>590</v>
      </c>
      <c r="C244" s="20" t="s">
        <v>36</v>
      </c>
      <c r="D244" s="19" t="s">
        <v>48</v>
      </c>
      <c r="E244" s="21">
        <v>3.2</v>
      </c>
      <c r="F244" s="22">
        <v>0</v>
      </c>
      <c r="G244" s="23">
        <v>0</v>
      </c>
      <c r="H244" s="15"/>
      <c r="I244" s="19" t="s">
        <v>591</v>
      </c>
      <c r="J244" s="19" t="s">
        <v>591</v>
      </c>
      <c r="K244" s="20" t="s">
        <v>591</v>
      </c>
      <c r="L244" s="19" t="s">
        <v>591</v>
      </c>
      <c r="M244" s="21" t="s">
        <v>591</v>
      </c>
      <c r="N244" s="22" t="s">
        <v>591</v>
      </c>
      <c r="O244" s="23" t="s">
        <v>591</v>
      </c>
      <c r="P244" s="15"/>
      <c r="Q244" s="10" t="s">
        <v>591</v>
      </c>
      <c r="R244" s="10" t="s">
        <v>591</v>
      </c>
      <c r="S244" s="10" t="s">
        <v>591</v>
      </c>
      <c r="T244" s="10" t="s">
        <v>591</v>
      </c>
      <c r="U244" s="16" t="s">
        <v>591</v>
      </c>
      <c r="V244" s="17" t="s">
        <v>591</v>
      </c>
      <c r="W244" s="18" t="s">
        <v>591</v>
      </c>
    </row>
    <row r="245" spans="1:23" x14ac:dyDescent="0.2">
      <c r="A245" s="39">
        <v>4047</v>
      </c>
      <c r="B245" s="19" t="s">
        <v>592</v>
      </c>
      <c r="C245" s="20" t="s">
        <v>36</v>
      </c>
      <c r="D245" s="19" t="s">
        <v>96</v>
      </c>
      <c r="E245" s="21">
        <v>3.1</v>
      </c>
      <c r="F245" s="22">
        <v>0</v>
      </c>
      <c r="G245" s="23">
        <v>0</v>
      </c>
      <c r="H245" s="15"/>
      <c r="I245" s="19" t="s">
        <v>591</v>
      </c>
      <c r="J245" s="19" t="s">
        <v>591</v>
      </c>
      <c r="K245" s="20" t="s">
        <v>591</v>
      </c>
      <c r="L245" s="19" t="s">
        <v>591</v>
      </c>
      <c r="M245" s="21" t="s">
        <v>591</v>
      </c>
      <c r="N245" s="22" t="s">
        <v>591</v>
      </c>
      <c r="O245" s="23" t="s">
        <v>591</v>
      </c>
      <c r="P245" s="15"/>
      <c r="Q245" s="10" t="s">
        <v>591</v>
      </c>
      <c r="R245" s="10" t="s">
        <v>591</v>
      </c>
      <c r="S245" s="10" t="s">
        <v>591</v>
      </c>
      <c r="T245" s="10" t="s">
        <v>591</v>
      </c>
      <c r="U245" s="16" t="s">
        <v>591</v>
      </c>
      <c r="V245" s="17" t="s">
        <v>591</v>
      </c>
      <c r="W245" s="18" t="s">
        <v>591</v>
      </c>
    </row>
    <row r="246" spans="1:23" x14ac:dyDescent="0.2">
      <c r="A246" s="39">
        <v>4174</v>
      </c>
      <c r="B246" s="19" t="s">
        <v>593</v>
      </c>
      <c r="C246" s="20" t="s">
        <v>36</v>
      </c>
      <c r="D246" s="19" t="s">
        <v>53</v>
      </c>
      <c r="E246" s="21">
        <v>3</v>
      </c>
      <c r="F246" s="22">
        <v>0</v>
      </c>
      <c r="G246" s="23">
        <v>0</v>
      </c>
      <c r="H246" s="15"/>
      <c r="I246" s="19" t="s">
        <v>591</v>
      </c>
      <c r="J246" s="19" t="s">
        <v>591</v>
      </c>
      <c r="K246" s="20" t="s">
        <v>591</v>
      </c>
      <c r="L246" s="19" t="s">
        <v>591</v>
      </c>
      <c r="M246" s="21" t="s">
        <v>591</v>
      </c>
      <c r="N246" s="22" t="s">
        <v>591</v>
      </c>
      <c r="O246" s="23" t="s">
        <v>591</v>
      </c>
      <c r="P246" s="15"/>
      <c r="Q246" s="10" t="s">
        <v>591</v>
      </c>
      <c r="R246" s="10" t="s">
        <v>591</v>
      </c>
      <c r="S246" s="10" t="s">
        <v>591</v>
      </c>
      <c r="T246" s="10" t="s">
        <v>591</v>
      </c>
      <c r="U246" s="16" t="s">
        <v>591</v>
      </c>
      <c r="V246" s="17" t="s">
        <v>591</v>
      </c>
      <c r="W246" s="18" t="s">
        <v>591</v>
      </c>
    </row>
    <row r="247" spans="1:23" x14ac:dyDescent="0.2">
      <c r="A247" s="39">
        <v>4181</v>
      </c>
      <c r="B247" s="19" t="s">
        <v>594</v>
      </c>
      <c r="C247" s="20" t="s">
        <v>36</v>
      </c>
      <c r="D247" s="19" t="s">
        <v>45</v>
      </c>
      <c r="E247" s="21">
        <v>3</v>
      </c>
      <c r="F247" s="22">
        <v>2</v>
      </c>
      <c r="G247" s="23">
        <v>101</v>
      </c>
      <c r="H247" s="15"/>
      <c r="I247" s="19" t="s">
        <v>591</v>
      </c>
      <c r="J247" s="19" t="s">
        <v>591</v>
      </c>
      <c r="K247" s="20" t="s">
        <v>591</v>
      </c>
      <c r="L247" s="19" t="s">
        <v>591</v>
      </c>
      <c r="M247" s="21" t="s">
        <v>591</v>
      </c>
      <c r="N247" s="22" t="s">
        <v>591</v>
      </c>
      <c r="O247" s="23" t="s">
        <v>591</v>
      </c>
      <c r="P247" s="15"/>
      <c r="Q247" s="10" t="s">
        <v>591</v>
      </c>
      <c r="R247" s="10" t="s">
        <v>591</v>
      </c>
      <c r="S247" s="10" t="s">
        <v>591</v>
      </c>
      <c r="T247" s="10" t="s">
        <v>591</v>
      </c>
      <c r="U247" s="16" t="s">
        <v>591</v>
      </c>
      <c r="V247" s="17" t="s">
        <v>591</v>
      </c>
      <c r="W247" s="18" t="s">
        <v>591</v>
      </c>
    </row>
    <row r="248" spans="1:23" x14ac:dyDescent="0.2">
      <c r="A248" s="39">
        <v>4107</v>
      </c>
      <c r="B248" s="19" t="s">
        <v>595</v>
      </c>
      <c r="C248" s="20" t="s">
        <v>36</v>
      </c>
      <c r="D248" s="19" t="s">
        <v>41</v>
      </c>
      <c r="E248" s="21">
        <v>2.9</v>
      </c>
      <c r="F248" s="22">
        <v>0</v>
      </c>
      <c r="G248" s="23">
        <v>0</v>
      </c>
      <c r="H248" s="15"/>
      <c r="I248" s="19" t="s">
        <v>591</v>
      </c>
      <c r="J248" s="19" t="s">
        <v>591</v>
      </c>
      <c r="K248" s="20" t="s">
        <v>591</v>
      </c>
      <c r="L248" s="19" t="s">
        <v>591</v>
      </c>
      <c r="M248" s="21" t="s">
        <v>591</v>
      </c>
      <c r="N248" s="22" t="s">
        <v>591</v>
      </c>
      <c r="O248" s="23" t="s">
        <v>591</v>
      </c>
      <c r="P248" s="15"/>
      <c r="Q248" s="10" t="s">
        <v>591</v>
      </c>
      <c r="R248" s="10" t="s">
        <v>591</v>
      </c>
      <c r="S248" s="10" t="s">
        <v>591</v>
      </c>
      <c r="T248" s="10" t="s">
        <v>591</v>
      </c>
      <c r="U248" s="16" t="s">
        <v>591</v>
      </c>
      <c r="V248" s="17" t="s">
        <v>591</v>
      </c>
      <c r="W248" s="18" t="s">
        <v>591</v>
      </c>
    </row>
    <row r="249" spans="1:23" x14ac:dyDescent="0.2">
      <c r="A249" s="39">
        <v>4168</v>
      </c>
      <c r="B249" s="19" t="s">
        <v>596</v>
      </c>
      <c r="C249" s="20" t="s">
        <v>36</v>
      </c>
      <c r="D249" s="19" t="s">
        <v>67</v>
      </c>
      <c r="E249" s="21">
        <v>2.9</v>
      </c>
      <c r="F249" s="22">
        <v>0</v>
      </c>
      <c r="G249" s="23">
        <v>0</v>
      </c>
      <c r="H249" s="15"/>
      <c r="I249" s="19" t="s">
        <v>591</v>
      </c>
      <c r="J249" s="19" t="s">
        <v>591</v>
      </c>
      <c r="K249" s="20" t="s">
        <v>591</v>
      </c>
      <c r="L249" s="19" t="s">
        <v>591</v>
      </c>
      <c r="M249" s="21" t="s">
        <v>591</v>
      </c>
      <c r="N249" s="22" t="s">
        <v>591</v>
      </c>
      <c r="O249" s="23" t="s">
        <v>591</v>
      </c>
      <c r="P249" s="15"/>
      <c r="Q249" s="10" t="s">
        <v>591</v>
      </c>
      <c r="R249" s="10" t="s">
        <v>591</v>
      </c>
      <c r="S249" s="10" t="s">
        <v>591</v>
      </c>
      <c r="T249" s="10" t="s">
        <v>591</v>
      </c>
      <c r="U249" s="16" t="s">
        <v>591</v>
      </c>
      <c r="V249" s="17" t="s">
        <v>591</v>
      </c>
      <c r="W249" s="18" t="s">
        <v>591</v>
      </c>
    </row>
    <row r="250" spans="1:23" x14ac:dyDescent="0.2">
      <c r="A250" s="39">
        <v>4203</v>
      </c>
      <c r="B250" s="19" t="s">
        <v>694</v>
      </c>
      <c r="C250" s="20" t="s">
        <v>36</v>
      </c>
      <c r="D250" s="19" t="s">
        <v>50</v>
      </c>
      <c r="E250" s="21">
        <v>2.9</v>
      </c>
      <c r="F250" s="22">
        <v>8</v>
      </c>
      <c r="G250" s="23">
        <v>69</v>
      </c>
      <c r="H250" s="15"/>
      <c r="I250" s="19" t="s">
        <v>591</v>
      </c>
      <c r="J250" s="19" t="s">
        <v>591</v>
      </c>
      <c r="K250" s="20" t="s">
        <v>591</v>
      </c>
      <c r="L250" s="19" t="s">
        <v>591</v>
      </c>
      <c r="M250" s="21" t="s">
        <v>591</v>
      </c>
      <c r="N250" s="22" t="s">
        <v>591</v>
      </c>
      <c r="O250" s="23" t="s">
        <v>591</v>
      </c>
      <c r="P250" s="15"/>
      <c r="Q250" s="10" t="s">
        <v>591</v>
      </c>
      <c r="R250" s="10" t="s">
        <v>591</v>
      </c>
      <c r="S250" s="10" t="s">
        <v>591</v>
      </c>
      <c r="T250" s="10" t="s">
        <v>591</v>
      </c>
      <c r="U250" s="16" t="s">
        <v>591</v>
      </c>
      <c r="V250" s="17" t="s">
        <v>591</v>
      </c>
      <c r="W250" s="18" t="s">
        <v>591</v>
      </c>
    </row>
    <row r="251" spans="1:23" x14ac:dyDescent="0.2">
      <c r="A251" s="39">
        <v>4045</v>
      </c>
      <c r="B251" s="19" t="s">
        <v>597</v>
      </c>
      <c r="C251" s="20" t="s">
        <v>36</v>
      </c>
      <c r="D251" s="19" t="s">
        <v>79</v>
      </c>
      <c r="E251" s="21">
        <v>2.8</v>
      </c>
      <c r="F251" s="22">
        <v>0</v>
      </c>
      <c r="G251" s="23">
        <v>5</v>
      </c>
      <c r="H251" s="15"/>
      <c r="I251" s="19" t="s">
        <v>591</v>
      </c>
      <c r="J251" s="19" t="s">
        <v>591</v>
      </c>
      <c r="K251" s="20" t="s">
        <v>591</v>
      </c>
      <c r="L251" s="19" t="s">
        <v>591</v>
      </c>
      <c r="M251" s="21" t="s">
        <v>591</v>
      </c>
      <c r="N251" s="22" t="s">
        <v>591</v>
      </c>
      <c r="O251" s="23" t="s">
        <v>591</v>
      </c>
      <c r="P251" s="15"/>
      <c r="Q251" s="10" t="s">
        <v>591</v>
      </c>
      <c r="R251" s="10" t="s">
        <v>591</v>
      </c>
      <c r="S251" s="10" t="s">
        <v>591</v>
      </c>
      <c r="T251" s="10" t="s">
        <v>591</v>
      </c>
      <c r="U251" s="16" t="s">
        <v>591</v>
      </c>
      <c r="V251" s="17" t="s">
        <v>591</v>
      </c>
      <c r="W251" s="18" t="s">
        <v>591</v>
      </c>
    </row>
    <row r="252" spans="1:23" x14ac:dyDescent="0.2">
      <c r="A252" s="39">
        <v>4176</v>
      </c>
      <c r="B252" s="19" t="s">
        <v>598</v>
      </c>
      <c r="C252" s="20" t="s">
        <v>36</v>
      </c>
      <c r="D252" s="19" t="s">
        <v>64</v>
      </c>
      <c r="E252" s="21">
        <v>2.8</v>
      </c>
      <c r="F252" s="22">
        <v>0</v>
      </c>
      <c r="G252" s="23">
        <v>8</v>
      </c>
      <c r="H252" s="15"/>
      <c r="I252" s="19" t="s">
        <v>591</v>
      </c>
      <c r="J252" s="19" t="s">
        <v>591</v>
      </c>
      <c r="K252" s="20" t="s">
        <v>591</v>
      </c>
      <c r="L252" s="19" t="s">
        <v>591</v>
      </c>
      <c r="M252" s="21" t="s">
        <v>591</v>
      </c>
      <c r="N252" s="22" t="s">
        <v>591</v>
      </c>
      <c r="O252" s="23" t="s">
        <v>591</v>
      </c>
      <c r="P252" s="15"/>
      <c r="Q252" s="10" t="s">
        <v>591</v>
      </c>
      <c r="R252" s="10" t="s">
        <v>591</v>
      </c>
      <c r="S252" s="10" t="s">
        <v>591</v>
      </c>
      <c r="T252" s="10" t="s">
        <v>591</v>
      </c>
      <c r="U252" s="16" t="s">
        <v>591</v>
      </c>
      <c r="V252" s="17" t="s">
        <v>591</v>
      </c>
      <c r="W252" s="18" t="s">
        <v>591</v>
      </c>
    </row>
    <row r="253" spans="1:23" x14ac:dyDescent="0.2">
      <c r="A253" s="39">
        <v>4057</v>
      </c>
      <c r="B253" s="19" t="s">
        <v>599</v>
      </c>
      <c r="C253" s="20" t="s">
        <v>36</v>
      </c>
      <c r="D253" s="19" t="s">
        <v>41</v>
      </c>
      <c r="E253" s="21">
        <v>2.7</v>
      </c>
      <c r="F253" s="22">
        <v>0</v>
      </c>
      <c r="G253" s="23">
        <v>0</v>
      </c>
      <c r="H253" s="15"/>
      <c r="I253" s="19" t="s">
        <v>591</v>
      </c>
      <c r="J253" s="19" t="s">
        <v>591</v>
      </c>
      <c r="K253" s="20" t="s">
        <v>591</v>
      </c>
      <c r="L253" s="19" t="s">
        <v>591</v>
      </c>
      <c r="M253" s="21" t="s">
        <v>591</v>
      </c>
      <c r="N253" s="22" t="s">
        <v>591</v>
      </c>
      <c r="O253" s="23" t="s">
        <v>591</v>
      </c>
      <c r="P253" s="15"/>
      <c r="Q253" s="10" t="s">
        <v>591</v>
      </c>
      <c r="R253" s="10" t="s">
        <v>591</v>
      </c>
      <c r="S253" s="10" t="s">
        <v>591</v>
      </c>
      <c r="T253" s="10" t="s">
        <v>591</v>
      </c>
      <c r="U253" s="16" t="s">
        <v>591</v>
      </c>
      <c r="V253" s="17" t="s">
        <v>591</v>
      </c>
      <c r="W253" s="18" t="s">
        <v>591</v>
      </c>
    </row>
    <row r="254" spans="1:23" x14ac:dyDescent="0.2">
      <c r="A254" s="39">
        <v>4050</v>
      </c>
      <c r="B254" s="19" t="s">
        <v>600</v>
      </c>
      <c r="C254" s="20" t="s">
        <v>36</v>
      </c>
      <c r="D254" s="19" t="s">
        <v>75</v>
      </c>
      <c r="E254" s="21">
        <v>2.6</v>
      </c>
      <c r="F254" s="22">
        <v>0</v>
      </c>
      <c r="G254" s="23">
        <v>0</v>
      </c>
      <c r="H254" s="15"/>
      <c r="I254" s="19" t="s">
        <v>591</v>
      </c>
      <c r="J254" s="19" t="s">
        <v>591</v>
      </c>
      <c r="K254" s="20" t="s">
        <v>591</v>
      </c>
      <c r="L254" s="19" t="s">
        <v>591</v>
      </c>
      <c r="M254" s="21" t="s">
        <v>591</v>
      </c>
      <c r="N254" s="22" t="s">
        <v>591</v>
      </c>
      <c r="O254" s="23" t="s">
        <v>591</v>
      </c>
      <c r="P254" s="15"/>
      <c r="Q254" s="10" t="s">
        <v>591</v>
      </c>
      <c r="R254" s="10" t="s">
        <v>591</v>
      </c>
      <c r="S254" s="10" t="s">
        <v>591</v>
      </c>
      <c r="T254" s="10" t="s">
        <v>591</v>
      </c>
      <c r="U254" s="16" t="s">
        <v>591</v>
      </c>
      <c r="V254" s="17" t="s">
        <v>591</v>
      </c>
      <c r="W254" s="18" t="s">
        <v>591</v>
      </c>
    </row>
    <row r="255" spans="1:23" x14ac:dyDescent="0.2">
      <c r="A255" s="39">
        <v>4104</v>
      </c>
      <c r="B255" s="19" t="s">
        <v>642</v>
      </c>
      <c r="C255" s="20" t="s">
        <v>36</v>
      </c>
      <c r="D255" s="19" t="s">
        <v>43</v>
      </c>
      <c r="E255" s="21">
        <v>2.5</v>
      </c>
      <c r="F255" s="22">
        <v>0</v>
      </c>
      <c r="G255" s="23">
        <v>0</v>
      </c>
      <c r="H255" s="15"/>
      <c r="I255" s="19" t="s">
        <v>591</v>
      </c>
      <c r="J255" s="19" t="s">
        <v>591</v>
      </c>
      <c r="K255" s="20" t="s">
        <v>591</v>
      </c>
      <c r="L255" s="19" t="s">
        <v>591</v>
      </c>
      <c r="M255" s="21" t="s">
        <v>591</v>
      </c>
      <c r="N255" s="22" t="s">
        <v>591</v>
      </c>
      <c r="O255" s="23" t="s">
        <v>591</v>
      </c>
      <c r="P255" s="15"/>
      <c r="Q255" s="10" t="s">
        <v>591</v>
      </c>
      <c r="R255" s="10" t="s">
        <v>591</v>
      </c>
      <c r="S255" s="10" t="s">
        <v>591</v>
      </c>
      <c r="T255" s="10" t="s">
        <v>591</v>
      </c>
      <c r="U255" s="16" t="s">
        <v>591</v>
      </c>
      <c r="V255" s="17" t="s">
        <v>591</v>
      </c>
      <c r="W255" s="18" t="s">
        <v>591</v>
      </c>
    </row>
    <row r="256" spans="1:23" x14ac:dyDescent="0.2">
      <c r="A256" s="39">
        <v>4124</v>
      </c>
      <c r="B256" s="19" t="s">
        <v>601</v>
      </c>
      <c r="C256" s="20" t="s">
        <v>36</v>
      </c>
      <c r="D256" s="19" t="s">
        <v>71</v>
      </c>
      <c r="E256" s="21">
        <v>2.5</v>
      </c>
      <c r="F256" s="22">
        <v>0</v>
      </c>
      <c r="G256" s="23">
        <v>0</v>
      </c>
      <c r="H256" s="15"/>
      <c r="I256" s="19" t="s">
        <v>591</v>
      </c>
      <c r="J256" s="19" t="s">
        <v>591</v>
      </c>
      <c r="K256" s="20" t="s">
        <v>591</v>
      </c>
      <c r="L256" s="19" t="s">
        <v>591</v>
      </c>
      <c r="M256" s="21" t="s">
        <v>591</v>
      </c>
      <c r="N256" s="22" t="s">
        <v>591</v>
      </c>
      <c r="O256" s="23" t="s">
        <v>591</v>
      </c>
      <c r="P256" s="15"/>
      <c r="Q256" s="10" t="s">
        <v>591</v>
      </c>
      <c r="R256" s="10" t="s">
        <v>591</v>
      </c>
      <c r="S256" s="10" t="s">
        <v>591</v>
      </c>
      <c r="T256" s="10" t="s">
        <v>591</v>
      </c>
      <c r="U256" s="16" t="s">
        <v>591</v>
      </c>
      <c r="V256" s="17" t="s">
        <v>591</v>
      </c>
      <c r="W256" s="18" t="s">
        <v>591</v>
      </c>
    </row>
    <row r="257" spans="1:23" x14ac:dyDescent="0.2">
      <c r="A257" s="39">
        <v>4054</v>
      </c>
      <c r="B257" s="19" t="s">
        <v>602</v>
      </c>
      <c r="C257" s="20" t="s">
        <v>36</v>
      </c>
      <c r="D257" s="19" t="s">
        <v>48</v>
      </c>
      <c r="E257" s="21">
        <v>2.2999999999999998</v>
      </c>
      <c r="F257" s="22">
        <v>0</v>
      </c>
      <c r="G257" s="23">
        <v>0</v>
      </c>
      <c r="H257" s="15"/>
      <c r="I257" s="19" t="s">
        <v>591</v>
      </c>
      <c r="J257" s="19" t="s">
        <v>591</v>
      </c>
      <c r="K257" s="20" t="s">
        <v>591</v>
      </c>
      <c r="L257" s="19" t="s">
        <v>591</v>
      </c>
      <c r="M257" s="21" t="s">
        <v>591</v>
      </c>
      <c r="N257" s="22" t="s">
        <v>591</v>
      </c>
      <c r="O257" s="23" t="s">
        <v>591</v>
      </c>
      <c r="P257" s="15"/>
      <c r="Q257" s="10" t="s">
        <v>591</v>
      </c>
      <c r="R257" s="10" t="s">
        <v>591</v>
      </c>
      <c r="S257" s="10" t="s">
        <v>591</v>
      </c>
      <c r="T257" s="10" t="s">
        <v>591</v>
      </c>
      <c r="U257" s="16" t="s">
        <v>591</v>
      </c>
      <c r="V257" s="17" t="s">
        <v>591</v>
      </c>
      <c r="W257" s="18" t="s">
        <v>591</v>
      </c>
    </row>
    <row r="258" spans="1:23" x14ac:dyDescent="0.2">
      <c r="A258" s="39">
        <v>4137</v>
      </c>
      <c r="B258" s="19" t="s">
        <v>603</v>
      </c>
      <c r="C258" s="20" t="s">
        <v>36</v>
      </c>
      <c r="D258" s="19" t="s">
        <v>47</v>
      </c>
      <c r="E258" s="21">
        <v>2.2999999999999998</v>
      </c>
      <c r="F258" s="22">
        <v>0</v>
      </c>
      <c r="G258" s="23">
        <v>0</v>
      </c>
      <c r="H258" s="15"/>
      <c r="I258" s="19" t="s">
        <v>591</v>
      </c>
      <c r="J258" s="19" t="s">
        <v>591</v>
      </c>
      <c r="K258" s="20" t="s">
        <v>591</v>
      </c>
      <c r="L258" s="19" t="s">
        <v>591</v>
      </c>
      <c r="M258" s="21" t="s">
        <v>591</v>
      </c>
      <c r="N258" s="22" t="s">
        <v>591</v>
      </c>
      <c r="O258" s="23" t="s">
        <v>591</v>
      </c>
      <c r="P258" s="15"/>
      <c r="Q258" s="10" t="s">
        <v>591</v>
      </c>
      <c r="R258" s="10" t="s">
        <v>591</v>
      </c>
      <c r="S258" s="10" t="s">
        <v>591</v>
      </c>
      <c r="T258" s="10" t="s">
        <v>591</v>
      </c>
      <c r="U258" s="16" t="s">
        <v>591</v>
      </c>
      <c r="V258" s="17" t="s">
        <v>591</v>
      </c>
      <c r="W258" s="18" t="s">
        <v>591</v>
      </c>
    </row>
    <row r="259" spans="1:23" x14ac:dyDescent="0.2">
      <c r="A259" s="39">
        <v>4055</v>
      </c>
      <c r="B259" s="19" t="s">
        <v>691</v>
      </c>
      <c r="C259" s="20" t="s">
        <v>36</v>
      </c>
      <c r="D259" s="19" t="s">
        <v>48</v>
      </c>
      <c r="E259" s="21">
        <v>2.2000000000000002</v>
      </c>
      <c r="F259" s="22">
        <v>0</v>
      </c>
      <c r="G259" s="23">
        <v>0</v>
      </c>
      <c r="H259" s="15"/>
      <c r="I259" s="19" t="s">
        <v>591</v>
      </c>
      <c r="J259" s="19" t="s">
        <v>591</v>
      </c>
      <c r="K259" s="20" t="s">
        <v>591</v>
      </c>
      <c r="L259" s="19" t="s">
        <v>591</v>
      </c>
      <c r="M259" s="21" t="s">
        <v>591</v>
      </c>
      <c r="N259" s="22" t="s">
        <v>591</v>
      </c>
      <c r="O259" s="23" t="s">
        <v>591</v>
      </c>
      <c r="P259" s="15"/>
      <c r="Q259" s="10" t="s">
        <v>591</v>
      </c>
      <c r="R259" s="10" t="s">
        <v>591</v>
      </c>
      <c r="S259" s="10" t="s">
        <v>591</v>
      </c>
      <c r="T259" s="10" t="s">
        <v>591</v>
      </c>
      <c r="U259" s="16" t="s">
        <v>591</v>
      </c>
      <c r="V259" s="17" t="s">
        <v>591</v>
      </c>
      <c r="W259" s="18" t="s">
        <v>591</v>
      </c>
    </row>
    <row r="260" spans="1:23" x14ac:dyDescent="0.2">
      <c r="A260" s="39">
        <v>4056</v>
      </c>
      <c r="B260" s="19" t="s">
        <v>604</v>
      </c>
      <c r="C260" s="20" t="s">
        <v>36</v>
      </c>
      <c r="D260" s="19" t="s">
        <v>96</v>
      </c>
      <c r="E260" s="21">
        <v>2.1</v>
      </c>
      <c r="F260" s="22">
        <v>0</v>
      </c>
      <c r="G260" s="23">
        <v>0</v>
      </c>
      <c r="H260" s="15"/>
      <c r="I260" s="19" t="s">
        <v>591</v>
      </c>
      <c r="J260" s="19" t="s">
        <v>591</v>
      </c>
      <c r="K260" s="20" t="s">
        <v>591</v>
      </c>
      <c r="L260" s="19" t="s">
        <v>591</v>
      </c>
      <c r="M260" s="21" t="s">
        <v>591</v>
      </c>
      <c r="N260" s="22" t="s">
        <v>591</v>
      </c>
      <c r="O260" s="23" t="s">
        <v>591</v>
      </c>
      <c r="P260" s="15"/>
      <c r="Q260" s="10" t="s">
        <v>591</v>
      </c>
      <c r="R260" s="10" t="s">
        <v>591</v>
      </c>
      <c r="S260" s="10" t="s">
        <v>591</v>
      </c>
      <c r="T260" s="10" t="s">
        <v>591</v>
      </c>
      <c r="U260" s="16" t="s">
        <v>591</v>
      </c>
      <c r="V260" s="17" t="s">
        <v>591</v>
      </c>
      <c r="W260" s="18" t="s">
        <v>591</v>
      </c>
    </row>
    <row r="261" spans="1:23" x14ac:dyDescent="0.2">
      <c r="A261" s="39">
        <v>0</v>
      </c>
      <c r="B261" s="19" t="s">
        <v>591</v>
      </c>
      <c r="C261" s="20" t="s">
        <v>591</v>
      </c>
      <c r="D261" s="19" t="s">
        <v>591</v>
      </c>
      <c r="E261" s="21" t="s">
        <v>591</v>
      </c>
      <c r="F261" s="22">
        <v>0</v>
      </c>
      <c r="G261" s="23">
        <v>0</v>
      </c>
      <c r="H261" s="15"/>
      <c r="I261" s="19" t="s">
        <v>591</v>
      </c>
      <c r="J261" s="19" t="s">
        <v>591</v>
      </c>
      <c r="K261" s="20" t="s">
        <v>591</v>
      </c>
      <c r="L261" s="19" t="s">
        <v>591</v>
      </c>
      <c r="M261" s="21" t="s">
        <v>591</v>
      </c>
      <c r="N261" s="22" t="s">
        <v>591</v>
      </c>
      <c r="O261" s="23" t="s">
        <v>591</v>
      </c>
      <c r="P261" s="15"/>
      <c r="Q261" s="10" t="s">
        <v>591</v>
      </c>
      <c r="R261" s="10" t="s">
        <v>591</v>
      </c>
      <c r="S261" s="10" t="s">
        <v>591</v>
      </c>
      <c r="T261" s="10" t="s">
        <v>591</v>
      </c>
      <c r="U261" s="16" t="s">
        <v>591</v>
      </c>
      <c r="V261" s="17" t="s">
        <v>591</v>
      </c>
      <c r="W261" s="18" t="s">
        <v>591</v>
      </c>
    </row>
    <row r="262" spans="1:23" x14ac:dyDescent="0.2">
      <c r="A262" s="39">
        <v>0</v>
      </c>
      <c r="B262" s="19" t="s">
        <v>591</v>
      </c>
      <c r="C262" s="20" t="s">
        <v>591</v>
      </c>
      <c r="D262" s="19" t="s">
        <v>591</v>
      </c>
      <c r="E262" s="21" t="s">
        <v>591</v>
      </c>
      <c r="F262" s="22">
        <v>0</v>
      </c>
      <c r="G262" s="23">
        <v>0</v>
      </c>
      <c r="H262" s="15"/>
      <c r="I262" s="19" t="s">
        <v>591</v>
      </c>
      <c r="J262" s="19" t="s">
        <v>591</v>
      </c>
      <c r="K262" s="20" t="s">
        <v>591</v>
      </c>
      <c r="L262" s="19" t="s">
        <v>591</v>
      </c>
      <c r="M262" s="21" t="s">
        <v>591</v>
      </c>
      <c r="N262" s="22" t="s">
        <v>591</v>
      </c>
      <c r="O262" s="23" t="s">
        <v>591</v>
      </c>
      <c r="P262" s="15"/>
      <c r="Q262" s="10" t="s">
        <v>591</v>
      </c>
      <c r="R262" s="10" t="s">
        <v>591</v>
      </c>
      <c r="S262" s="10" t="s">
        <v>591</v>
      </c>
      <c r="T262" s="10" t="s">
        <v>591</v>
      </c>
      <c r="U262" s="16" t="s">
        <v>591</v>
      </c>
      <c r="V262" s="17" t="s">
        <v>591</v>
      </c>
      <c r="W262" s="18" t="s">
        <v>591</v>
      </c>
    </row>
    <row r="263" spans="1:23" x14ac:dyDescent="0.2">
      <c r="A263" s="39">
        <v>0</v>
      </c>
      <c r="B263" s="19" t="s">
        <v>591</v>
      </c>
      <c r="C263" s="20" t="s">
        <v>591</v>
      </c>
      <c r="D263" s="19" t="s">
        <v>591</v>
      </c>
      <c r="E263" s="21" t="s">
        <v>591</v>
      </c>
      <c r="F263" s="22">
        <v>0</v>
      </c>
      <c r="G263" s="23">
        <v>0</v>
      </c>
      <c r="H263" s="15"/>
      <c r="I263" s="19" t="s">
        <v>591</v>
      </c>
      <c r="J263" s="19" t="s">
        <v>591</v>
      </c>
      <c r="K263" s="20" t="s">
        <v>591</v>
      </c>
      <c r="L263" s="19" t="s">
        <v>591</v>
      </c>
      <c r="M263" s="21" t="s">
        <v>591</v>
      </c>
      <c r="N263" s="22" t="s">
        <v>591</v>
      </c>
      <c r="O263" s="23" t="s">
        <v>591</v>
      </c>
      <c r="P263" s="15"/>
      <c r="Q263" s="10" t="s">
        <v>591</v>
      </c>
      <c r="R263" s="10" t="s">
        <v>591</v>
      </c>
      <c r="S263" s="10" t="s">
        <v>591</v>
      </c>
      <c r="T263" s="10" t="s">
        <v>591</v>
      </c>
      <c r="U263" s="16" t="s">
        <v>591</v>
      </c>
      <c r="V263" s="17" t="s">
        <v>591</v>
      </c>
      <c r="W263" s="18" t="s">
        <v>591</v>
      </c>
    </row>
    <row r="264" spans="1:23" x14ac:dyDescent="0.2">
      <c r="A264" s="39">
        <v>0</v>
      </c>
      <c r="B264" s="19" t="s">
        <v>591</v>
      </c>
      <c r="C264" s="20" t="s">
        <v>591</v>
      </c>
      <c r="D264" s="19" t="s">
        <v>591</v>
      </c>
      <c r="E264" s="21" t="s">
        <v>591</v>
      </c>
      <c r="F264" s="22">
        <v>0</v>
      </c>
      <c r="G264" s="23">
        <v>0</v>
      </c>
      <c r="H264" s="15"/>
      <c r="I264" s="19" t="s">
        <v>591</v>
      </c>
      <c r="J264" s="19" t="s">
        <v>591</v>
      </c>
      <c r="K264" s="20" t="s">
        <v>591</v>
      </c>
      <c r="L264" s="19" t="s">
        <v>591</v>
      </c>
      <c r="M264" s="21" t="s">
        <v>591</v>
      </c>
      <c r="N264" s="22" t="s">
        <v>591</v>
      </c>
      <c r="O264" s="23" t="s">
        <v>591</v>
      </c>
      <c r="P264" s="15"/>
      <c r="Q264" s="10" t="s">
        <v>591</v>
      </c>
      <c r="R264" s="10" t="s">
        <v>591</v>
      </c>
      <c r="S264" s="10" t="s">
        <v>591</v>
      </c>
      <c r="T264" s="10" t="s">
        <v>591</v>
      </c>
      <c r="U264" s="16" t="s">
        <v>591</v>
      </c>
      <c r="V264" s="17" t="s">
        <v>591</v>
      </c>
      <c r="W264" s="18" t="s">
        <v>591</v>
      </c>
    </row>
    <row r="265" spans="1:23" x14ac:dyDescent="0.2">
      <c r="A265" s="39">
        <v>0</v>
      </c>
      <c r="B265" s="19" t="s">
        <v>591</v>
      </c>
      <c r="C265" s="20" t="s">
        <v>591</v>
      </c>
      <c r="D265" s="19" t="s">
        <v>591</v>
      </c>
      <c r="E265" s="21" t="s">
        <v>591</v>
      </c>
      <c r="F265" s="22">
        <v>0</v>
      </c>
      <c r="G265" s="23">
        <v>0</v>
      </c>
      <c r="H265" s="15"/>
      <c r="I265" s="19" t="s">
        <v>591</v>
      </c>
      <c r="J265" s="19" t="s">
        <v>591</v>
      </c>
      <c r="K265" s="20" t="s">
        <v>591</v>
      </c>
      <c r="L265" s="19" t="s">
        <v>591</v>
      </c>
      <c r="M265" s="21" t="s">
        <v>591</v>
      </c>
      <c r="N265" s="22" t="s">
        <v>591</v>
      </c>
      <c r="O265" s="23" t="s">
        <v>591</v>
      </c>
      <c r="P265" s="15"/>
      <c r="Q265" s="10" t="s">
        <v>591</v>
      </c>
      <c r="R265" s="10" t="s">
        <v>591</v>
      </c>
      <c r="S265" s="10" t="s">
        <v>591</v>
      </c>
      <c r="T265" s="10" t="s">
        <v>591</v>
      </c>
      <c r="U265" s="16" t="s">
        <v>591</v>
      </c>
      <c r="V265" s="17" t="s">
        <v>591</v>
      </c>
      <c r="W265" s="18" t="s">
        <v>591</v>
      </c>
    </row>
    <row r="266" spans="1:23" x14ac:dyDescent="0.2">
      <c r="A266" s="39">
        <v>0</v>
      </c>
      <c r="B266" s="19" t="s">
        <v>591</v>
      </c>
      <c r="C266" s="20" t="s">
        <v>591</v>
      </c>
      <c r="D266" s="19" t="s">
        <v>591</v>
      </c>
      <c r="E266" s="21" t="s">
        <v>591</v>
      </c>
      <c r="F266" s="22">
        <v>0</v>
      </c>
      <c r="G266" s="23">
        <v>0</v>
      </c>
      <c r="H266" s="15"/>
      <c r="I266" s="19" t="s">
        <v>591</v>
      </c>
      <c r="J266" s="19" t="s">
        <v>591</v>
      </c>
      <c r="K266" s="20" t="s">
        <v>591</v>
      </c>
      <c r="L266" s="19" t="s">
        <v>591</v>
      </c>
      <c r="M266" s="21" t="s">
        <v>591</v>
      </c>
      <c r="N266" s="22" t="s">
        <v>591</v>
      </c>
      <c r="O266" s="23" t="s">
        <v>591</v>
      </c>
      <c r="P266" s="15"/>
      <c r="Q266" s="10" t="s">
        <v>591</v>
      </c>
      <c r="R266" s="10" t="s">
        <v>591</v>
      </c>
      <c r="S266" s="10" t="s">
        <v>591</v>
      </c>
      <c r="T266" s="10" t="s">
        <v>591</v>
      </c>
      <c r="U266" s="16" t="s">
        <v>591</v>
      </c>
      <c r="V266" s="17" t="s">
        <v>591</v>
      </c>
      <c r="W266" s="18" t="s">
        <v>591</v>
      </c>
    </row>
    <row r="267" spans="1:23" x14ac:dyDescent="0.2">
      <c r="A267" s="39">
        <v>0</v>
      </c>
      <c r="B267" s="19" t="s">
        <v>591</v>
      </c>
      <c r="C267" s="20" t="s">
        <v>591</v>
      </c>
      <c r="D267" s="19" t="s">
        <v>591</v>
      </c>
      <c r="E267" s="21" t="s">
        <v>591</v>
      </c>
      <c r="F267" s="22">
        <v>0</v>
      </c>
      <c r="G267" s="23">
        <v>0</v>
      </c>
      <c r="H267" s="15"/>
      <c r="I267" s="19" t="s">
        <v>591</v>
      </c>
      <c r="J267" s="19" t="s">
        <v>591</v>
      </c>
      <c r="K267" s="20" t="s">
        <v>591</v>
      </c>
      <c r="L267" s="19" t="s">
        <v>591</v>
      </c>
      <c r="M267" s="21" t="s">
        <v>591</v>
      </c>
      <c r="N267" s="22" t="s">
        <v>591</v>
      </c>
      <c r="O267" s="23" t="s">
        <v>591</v>
      </c>
      <c r="P267" s="15"/>
      <c r="Q267" s="10" t="s">
        <v>591</v>
      </c>
      <c r="R267" s="10" t="s">
        <v>591</v>
      </c>
      <c r="S267" s="10" t="s">
        <v>591</v>
      </c>
      <c r="T267" s="10" t="s">
        <v>591</v>
      </c>
      <c r="U267" s="16" t="s">
        <v>591</v>
      </c>
      <c r="V267" s="17" t="s">
        <v>591</v>
      </c>
      <c r="W267" s="18" t="s">
        <v>591</v>
      </c>
    </row>
    <row r="268" spans="1:23" x14ac:dyDescent="0.2">
      <c r="A268" s="39">
        <v>0</v>
      </c>
      <c r="B268" s="19" t="s">
        <v>591</v>
      </c>
      <c r="C268" s="20" t="s">
        <v>591</v>
      </c>
      <c r="D268" s="19" t="s">
        <v>591</v>
      </c>
      <c r="E268" s="21" t="s">
        <v>591</v>
      </c>
      <c r="F268" s="22">
        <v>0</v>
      </c>
      <c r="G268" s="23">
        <v>0</v>
      </c>
      <c r="H268" s="15"/>
      <c r="I268" s="19" t="s">
        <v>591</v>
      </c>
      <c r="J268" s="19" t="s">
        <v>591</v>
      </c>
      <c r="K268" s="20" t="s">
        <v>591</v>
      </c>
      <c r="L268" s="19" t="s">
        <v>591</v>
      </c>
      <c r="M268" s="21" t="s">
        <v>591</v>
      </c>
      <c r="N268" s="22" t="s">
        <v>591</v>
      </c>
      <c r="O268" s="23" t="s">
        <v>591</v>
      </c>
      <c r="P268" s="15"/>
      <c r="Q268" s="10" t="s">
        <v>591</v>
      </c>
      <c r="R268" s="10" t="s">
        <v>591</v>
      </c>
      <c r="S268" s="10" t="s">
        <v>591</v>
      </c>
      <c r="T268" s="10" t="s">
        <v>591</v>
      </c>
      <c r="U268" s="16" t="s">
        <v>591</v>
      </c>
      <c r="V268" s="17" t="s">
        <v>591</v>
      </c>
      <c r="W268" s="18" t="s">
        <v>591</v>
      </c>
    </row>
    <row r="269" spans="1:23" x14ac:dyDescent="0.2">
      <c r="A269" s="39">
        <v>0</v>
      </c>
      <c r="B269" s="19" t="s">
        <v>591</v>
      </c>
      <c r="C269" s="20" t="s">
        <v>591</v>
      </c>
      <c r="D269" s="19" t="s">
        <v>591</v>
      </c>
      <c r="E269" s="21" t="s">
        <v>591</v>
      </c>
      <c r="F269" s="22">
        <v>0</v>
      </c>
      <c r="G269" s="23">
        <v>0</v>
      </c>
      <c r="H269" s="15"/>
      <c r="I269" s="19" t="s">
        <v>591</v>
      </c>
      <c r="J269" s="19" t="s">
        <v>591</v>
      </c>
      <c r="K269" s="20" t="s">
        <v>591</v>
      </c>
      <c r="L269" s="19" t="s">
        <v>591</v>
      </c>
      <c r="M269" s="21" t="s">
        <v>591</v>
      </c>
      <c r="N269" s="22" t="s">
        <v>591</v>
      </c>
      <c r="O269" s="23" t="s">
        <v>591</v>
      </c>
      <c r="P269" s="15"/>
      <c r="Q269" s="10" t="s">
        <v>591</v>
      </c>
      <c r="R269" s="10" t="s">
        <v>591</v>
      </c>
      <c r="S269" s="10" t="s">
        <v>591</v>
      </c>
      <c r="T269" s="10" t="s">
        <v>591</v>
      </c>
      <c r="U269" s="16" t="s">
        <v>591</v>
      </c>
      <c r="V269" s="17" t="s">
        <v>591</v>
      </c>
      <c r="W269" s="18" t="s">
        <v>591</v>
      </c>
    </row>
    <row r="270" spans="1:23" x14ac:dyDescent="0.2">
      <c r="A270" s="39">
        <v>0</v>
      </c>
      <c r="B270" s="19" t="s">
        <v>591</v>
      </c>
      <c r="C270" s="20" t="s">
        <v>591</v>
      </c>
      <c r="D270" s="19" t="s">
        <v>591</v>
      </c>
      <c r="E270" s="21" t="s">
        <v>591</v>
      </c>
      <c r="F270" s="22">
        <v>0</v>
      </c>
      <c r="G270" s="23">
        <v>0</v>
      </c>
      <c r="H270" s="15"/>
      <c r="I270" s="19" t="s">
        <v>591</v>
      </c>
      <c r="J270" s="19" t="s">
        <v>591</v>
      </c>
      <c r="K270" s="20" t="s">
        <v>591</v>
      </c>
      <c r="L270" s="19" t="s">
        <v>591</v>
      </c>
      <c r="M270" s="21" t="s">
        <v>591</v>
      </c>
      <c r="N270" s="22" t="s">
        <v>591</v>
      </c>
      <c r="O270" s="23" t="s">
        <v>591</v>
      </c>
      <c r="P270" s="15"/>
      <c r="Q270" s="10" t="s">
        <v>591</v>
      </c>
      <c r="R270" s="10" t="s">
        <v>591</v>
      </c>
      <c r="S270" s="10" t="s">
        <v>591</v>
      </c>
      <c r="T270" s="10" t="s">
        <v>591</v>
      </c>
      <c r="U270" s="16" t="s">
        <v>591</v>
      </c>
      <c r="V270" s="17" t="s">
        <v>591</v>
      </c>
      <c r="W270" s="18" t="s">
        <v>591</v>
      </c>
    </row>
    <row r="271" spans="1:23" x14ac:dyDescent="0.2">
      <c r="A271" s="39">
        <v>0</v>
      </c>
      <c r="B271" s="19" t="s">
        <v>591</v>
      </c>
      <c r="C271" s="20" t="s">
        <v>591</v>
      </c>
      <c r="D271" s="19" t="s">
        <v>591</v>
      </c>
      <c r="E271" s="21" t="s">
        <v>591</v>
      </c>
      <c r="F271" s="22">
        <v>0</v>
      </c>
      <c r="G271" s="23">
        <v>0</v>
      </c>
      <c r="H271" s="15"/>
      <c r="I271" s="19" t="s">
        <v>591</v>
      </c>
      <c r="J271" s="19" t="s">
        <v>591</v>
      </c>
      <c r="K271" s="20" t="s">
        <v>591</v>
      </c>
      <c r="L271" s="19" t="s">
        <v>591</v>
      </c>
      <c r="M271" s="21" t="s">
        <v>591</v>
      </c>
      <c r="N271" s="22" t="s">
        <v>591</v>
      </c>
      <c r="O271" s="23" t="s">
        <v>591</v>
      </c>
      <c r="P271" s="15"/>
      <c r="Q271" s="10" t="s">
        <v>591</v>
      </c>
      <c r="R271" s="10" t="s">
        <v>591</v>
      </c>
      <c r="S271" s="10" t="s">
        <v>591</v>
      </c>
      <c r="T271" s="10" t="s">
        <v>591</v>
      </c>
      <c r="U271" s="16" t="s">
        <v>591</v>
      </c>
      <c r="V271" s="17" t="s">
        <v>591</v>
      </c>
      <c r="W271" s="18" t="s">
        <v>591</v>
      </c>
    </row>
    <row r="272" spans="1:23" x14ac:dyDescent="0.2">
      <c r="A272" s="39">
        <v>0</v>
      </c>
      <c r="B272" s="19" t="s">
        <v>591</v>
      </c>
      <c r="C272" s="20" t="s">
        <v>591</v>
      </c>
      <c r="D272" s="19" t="s">
        <v>591</v>
      </c>
      <c r="E272" s="21" t="s">
        <v>591</v>
      </c>
      <c r="F272" s="22">
        <v>0</v>
      </c>
      <c r="G272" s="23">
        <v>0</v>
      </c>
      <c r="H272" s="15"/>
      <c r="I272" s="19" t="s">
        <v>591</v>
      </c>
      <c r="J272" s="19" t="s">
        <v>591</v>
      </c>
      <c r="K272" s="20" t="s">
        <v>591</v>
      </c>
      <c r="L272" s="19" t="s">
        <v>591</v>
      </c>
      <c r="M272" s="21" t="s">
        <v>591</v>
      </c>
      <c r="N272" s="22" t="s">
        <v>591</v>
      </c>
      <c r="O272" s="23" t="s">
        <v>591</v>
      </c>
      <c r="P272" s="15"/>
      <c r="Q272" s="10" t="s">
        <v>591</v>
      </c>
      <c r="R272" s="10" t="s">
        <v>591</v>
      </c>
      <c r="S272" s="10" t="s">
        <v>591</v>
      </c>
      <c r="T272" s="10" t="s">
        <v>591</v>
      </c>
      <c r="U272" s="16" t="s">
        <v>591</v>
      </c>
      <c r="V272" s="17" t="s">
        <v>591</v>
      </c>
      <c r="W272" s="18" t="s">
        <v>591</v>
      </c>
    </row>
    <row r="273" spans="1:23" x14ac:dyDescent="0.2">
      <c r="A273" s="39">
        <v>0</v>
      </c>
      <c r="B273" s="19" t="s">
        <v>591</v>
      </c>
      <c r="C273" s="20" t="s">
        <v>591</v>
      </c>
      <c r="D273" s="19" t="s">
        <v>591</v>
      </c>
      <c r="E273" s="21" t="s">
        <v>591</v>
      </c>
      <c r="F273" s="22">
        <v>0</v>
      </c>
      <c r="G273" s="23">
        <v>0</v>
      </c>
      <c r="H273" s="15"/>
      <c r="I273" s="19" t="s">
        <v>591</v>
      </c>
      <c r="J273" s="19" t="s">
        <v>591</v>
      </c>
      <c r="K273" s="20" t="s">
        <v>591</v>
      </c>
      <c r="L273" s="19" t="s">
        <v>591</v>
      </c>
      <c r="M273" s="21" t="s">
        <v>591</v>
      </c>
      <c r="N273" s="22" t="s">
        <v>591</v>
      </c>
      <c r="O273" s="23" t="s">
        <v>591</v>
      </c>
      <c r="P273" s="15"/>
      <c r="Q273" s="10" t="s">
        <v>591</v>
      </c>
      <c r="R273" s="10" t="s">
        <v>591</v>
      </c>
      <c r="S273" s="10" t="s">
        <v>591</v>
      </c>
      <c r="T273" s="10" t="s">
        <v>591</v>
      </c>
      <c r="U273" s="16" t="s">
        <v>591</v>
      </c>
      <c r="V273" s="17" t="s">
        <v>591</v>
      </c>
      <c r="W273" s="18" t="s">
        <v>591</v>
      </c>
    </row>
    <row r="274" spans="1:23" x14ac:dyDescent="0.2">
      <c r="A274" s="39">
        <v>0</v>
      </c>
      <c r="B274" s="19" t="s">
        <v>591</v>
      </c>
      <c r="C274" s="20" t="s">
        <v>591</v>
      </c>
      <c r="D274" s="19" t="s">
        <v>591</v>
      </c>
      <c r="E274" s="21" t="s">
        <v>591</v>
      </c>
      <c r="F274" s="22">
        <v>0</v>
      </c>
      <c r="G274" s="23">
        <v>0</v>
      </c>
      <c r="H274" s="15"/>
      <c r="I274" s="19" t="s">
        <v>591</v>
      </c>
      <c r="J274" s="19" t="s">
        <v>591</v>
      </c>
      <c r="K274" s="20" t="s">
        <v>591</v>
      </c>
      <c r="L274" s="19" t="s">
        <v>591</v>
      </c>
      <c r="M274" s="21" t="s">
        <v>591</v>
      </c>
      <c r="N274" s="22" t="s">
        <v>591</v>
      </c>
      <c r="O274" s="23" t="s">
        <v>591</v>
      </c>
      <c r="P274" s="15"/>
      <c r="Q274" s="10" t="s">
        <v>591</v>
      </c>
      <c r="R274" s="10" t="s">
        <v>591</v>
      </c>
      <c r="S274" s="10" t="s">
        <v>591</v>
      </c>
      <c r="T274" s="10" t="s">
        <v>591</v>
      </c>
      <c r="U274" s="16" t="s">
        <v>591</v>
      </c>
      <c r="V274" s="17" t="s">
        <v>591</v>
      </c>
      <c r="W274" s="18" t="s">
        <v>591</v>
      </c>
    </row>
    <row r="275" spans="1:23" x14ac:dyDescent="0.2">
      <c r="A275" s="39">
        <v>0</v>
      </c>
      <c r="B275" s="19" t="s">
        <v>591</v>
      </c>
      <c r="C275" s="20" t="s">
        <v>591</v>
      </c>
      <c r="D275" s="19" t="s">
        <v>591</v>
      </c>
      <c r="E275" s="21" t="s">
        <v>591</v>
      </c>
      <c r="F275" s="22">
        <v>0</v>
      </c>
      <c r="G275" s="23">
        <v>0</v>
      </c>
      <c r="H275" s="15"/>
      <c r="I275" s="19" t="s">
        <v>591</v>
      </c>
      <c r="J275" s="19" t="s">
        <v>591</v>
      </c>
      <c r="K275" s="20" t="s">
        <v>591</v>
      </c>
      <c r="L275" s="19" t="s">
        <v>591</v>
      </c>
      <c r="M275" s="21" t="s">
        <v>591</v>
      </c>
      <c r="N275" s="22" t="s">
        <v>591</v>
      </c>
      <c r="O275" s="23" t="s">
        <v>591</v>
      </c>
      <c r="P275" s="15"/>
      <c r="Q275" s="10" t="s">
        <v>591</v>
      </c>
      <c r="R275" s="10" t="s">
        <v>591</v>
      </c>
      <c r="S275" s="10" t="s">
        <v>591</v>
      </c>
      <c r="T275" s="10" t="s">
        <v>591</v>
      </c>
      <c r="U275" s="16" t="s">
        <v>591</v>
      </c>
      <c r="V275" s="17" t="s">
        <v>591</v>
      </c>
      <c r="W275" s="18" t="s">
        <v>591</v>
      </c>
    </row>
    <row r="276" spans="1:23" x14ac:dyDescent="0.2">
      <c r="A276" s="39">
        <v>0</v>
      </c>
      <c r="B276" s="19" t="s">
        <v>591</v>
      </c>
      <c r="C276" s="20" t="s">
        <v>591</v>
      </c>
      <c r="D276" s="19" t="s">
        <v>591</v>
      </c>
      <c r="E276" s="21" t="s">
        <v>591</v>
      </c>
      <c r="F276" s="22">
        <v>0</v>
      </c>
      <c r="G276" s="23">
        <v>0</v>
      </c>
      <c r="H276" s="15"/>
      <c r="I276" s="19" t="s">
        <v>591</v>
      </c>
      <c r="J276" s="19" t="s">
        <v>591</v>
      </c>
      <c r="K276" s="20" t="s">
        <v>591</v>
      </c>
      <c r="L276" s="19" t="s">
        <v>591</v>
      </c>
      <c r="M276" s="21" t="s">
        <v>591</v>
      </c>
      <c r="N276" s="22" t="s">
        <v>591</v>
      </c>
      <c r="O276" s="23" t="s">
        <v>591</v>
      </c>
      <c r="P276" s="15"/>
      <c r="Q276" s="10" t="s">
        <v>591</v>
      </c>
      <c r="R276" s="10" t="s">
        <v>591</v>
      </c>
      <c r="S276" s="10" t="s">
        <v>591</v>
      </c>
      <c r="T276" s="10" t="s">
        <v>591</v>
      </c>
      <c r="U276" s="16" t="s">
        <v>591</v>
      </c>
      <c r="V276" s="17" t="s">
        <v>591</v>
      </c>
      <c r="W276" s="18" t="s">
        <v>591</v>
      </c>
    </row>
    <row r="277" spans="1:23" x14ac:dyDescent="0.2">
      <c r="A277" s="39">
        <v>0</v>
      </c>
      <c r="B277" s="19" t="s">
        <v>591</v>
      </c>
      <c r="C277" s="20" t="s">
        <v>591</v>
      </c>
      <c r="D277" s="19" t="s">
        <v>591</v>
      </c>
      <c r="E277" s="21" t="s">
        <v>591</v>
      </c>
      <c r="F277" s="22">
        <v>0</v>
      </c>
      <c r="G277" s="23">
        <v>0</v>
      </c>
      <c r="H277" s="15"/>
      <c r="I277" s="19" t="s">
        <v>591</v>
      </c>
      <c r="J277" s="19" t="s">
        <v>591</v>
      </c>
      <c r="K277" s="20" t="s">
        <v>591</v>
      </c>
      <c r="L277" s="19" t="s">
        <v>591</v>
      </c>
      <c r="M277" s="21" t="s">
        <v>591</v>
      </c>
      <c r="N277" s="22" t="s">
        <v>591</v>
      </c>
      <c r="O277" s="23" t="s">
        <v>591</v>
      </c>
      <c r="P277" s="15"/>
      <c r="Q277" s="10" t="s">
        <v>591</v>
      </c>
      <c r="R277" s="10" t="s">
        <v>591</v>
      </c>
      <c r="S277" s="10" t="s">
        <v>591</v>
      </c>
      <c r="T277" s="10" t="s">
        <v>591</v>
      </c>
      <c r="U277" s="16" t="s">
        <v>591</v>
      </c>
      <c r="V277" s="17" t="s">
        <v>591</v>
      </c>
      <c r="W277" s="18" t="s">
        <v>591</v>
      </c>
    </row>
    <row r="278" spans="1:23" x14ac:dyDescent="0.2">
      <c r="A278" s="39">
        <v>0</v>
      </c>
      <c r="B278" s="19" t="s">
        <v>591</v>
      </c>
      <c r="C278" s="20" t="s">
        <v>591</v>
      </c>
      <c r="D278" s="19" t="s">
        <v>591</v>
      </c>
      <c r="E278" s="21" t="s">
        <v>591</v>
      </c>
      <c r="F278" s="22">
        <v>0</v>
      </c>
      <c r="G278" s="23">
        <v>0</v>
      </c>
      <c r="H278" s="15"/>
      <c r="I278" s="19" t="s">
        <v>591</v>
      </c>
      <c r="J278" s="19" t="s">
        <v>591</v>
      </c>
      <c r="K278" s="20" t="s">
        <v>591</v>
      </c>
      <c r="L278" s="19" t="s">
        <v>591</v>
      </c>
      <c r="M278" s="21" t="s">
        <v>591</v>
      </c>
      <c r="N278" s="22" t="s">
        <v>591</v>
      </c>
      <c r="O278" s="23" t="s">
        <v>591</v>
      </c>
      <c r="P278" s="15"/>
      <c r="Q278" s="10" t="s">
        <v>591</v>
      </c>
      <c r="R278" s="10" t="s">
        <v>591</v>
      </c>
      <c r="S278" s="10" t="s">
        <v>591</v>
      </c>
      <c r="T278" s="10" t="s">
        <v>591</v>
      </c>
      <c r="U278" s="16" t="s">
        <v>591</v>
      </c>
      <c r="V278" s="17" t="s">
        <v>591</v>
      </c>
      <c r="W278" s="18" t="s">
        <v>591</v>
      </c>
    </row>
    <row r="279" spans="1:23" x14ac:dyDescent="0.2">
      <c r="A279" s="39">
        <v>0</v>
      </c>
      <c r="B279" s="19" t="s">
        <v>591</v>
      </c>
      <c r="C279" s="20" t="s">
        <v>591</v>
      </c>
      <c r="D279" s="19" t="s">
        <v>591</v>
      </c>
      <c r="E279" s="21" t="s">
        <v>591</v>
      </c>
      <c r="F279" s="22">
        <v>0</v>
      </c>
      <c r="G279" s="23">
        <v>0</v>
      </c>
      <c r="H279" s="15"/>
      <c r="I279" s="19" t="s">
        <v>591</v>
      </c>
      <c r="J279" s="19" t="s">
        <v>591</v>
      </c>
      <c r="K279" s="20" t="s">
        <v>591</v>
      </c>
      <c r="L279" s="19" t="s">
        <v>591</v>
      </c>
      <c r="M279" s="21" t="s">
        <v>591</v>
      </c>
      <c r="N279" s="22" t="s">
        <v>591</v>
      </c>
      <c r="O279" s="23" t="s">
        <v>591</v>
      </c>
      <c r="P279" s="15"/>
      <c r="Q279" s="10" t="s">
        <v>591</v>
      </c>
      <c r="R279" s="10" t="s">
        <v>591</v>
      </c>
      <c r="S279" s="10" t="s">
        <v>591</v>
      </c>
      <c r="T279" s="10" t="s">
        <v>591</v>
      </c>
      <c r="U279" s="16" t="s">
        <v>591</v>
      </c>
      <c r="V279" s="17" t="s">
        <v>591</v>
      </c>
      <c r="W279" s="18" t="s">
        <v>591</v>
      </c>
    </row>
    <row r="280" spans="1:23" x14ac:dyDescent="0.2">
      <c r="A280" s="39">
        <v>0</v>
      </c>
      <c r="B280" s="19" t="s">
        <v>591</v>
      </c>
      <c r="C280" s="20" t="s">
        <v>591</v>
      </c>
      <c r="D280" s="19" t="s">
        <v>591</v>
      </c>
      <c r="E280" s="21" t="s">
        <v>591</v>
      </c>
      <c r="F280" s="22">
        <v>0</v>
      </c>
      <c r="G280" s="23">
        <v>0</v>
      </c>
      <c r="H280" s="15"/>
      <c r="I280" s="19" t="s">
        <v>591</v>
      </c>
      <c r="J280" s="19" t="s">
        <v>591</v>
      </c>
      <c r="K280" s="20" t="s">
        <v>591</v>
      </c>
      <c r="L280" s="19" t="s">
        <v>591</v>
      </c>
      <c r="M280" s="21" t="s">
        <v>591</v>
      </c>
      <c r="N280" s="22" t="s">
        <v>591</v>
      </c>
      <c r="O280" s="23" t="s">
        <v>591</v>
      </c>
      <c r="P280" s="15"/>
      <c r="Q280" s="10" t="s">
        <v>591</v>
      </c>
      <c r="R280" s="10" t="s">
        <v>591</v>
      </c>
      <c r="S280" s="10" t="s">
        <v>591</v>
      </c>
      <c r="T280" s="10" t="s">
        <v>591</v>
      </c>
      <c r="U280" s="16" t="s">
        <v>591</v>
      </c>
      <c r="V280" s="17" t="s">
        <v>591</v>
      </c>
      <c r="W280" s="18" t="s">
        <v>591</v>
      </c>
    </row>
    <row r="281" spans="1:23" x14ac:dyDescent="0.2">
      <c r="A281" s="39">
        <v>0</v>
      </c>
      <c r="B281" s="19" t="s">
        <v>591</v>
      </c>
      <c r="C281" s="20" t="s">
        <v>591</v>
      </c>
      <c r="D281" s="19" t="s">
        <v>591</v>
      </c>
      <c r="E281" s="21" t="s">
        <v>591</v>
      </c>
      <c r="F281" s="22">
        <v>0</v>
      </c>
      <c r="G281" s="23">
        <v>0</v>
      </c>
      <c r="H281" s="15"/>
      <c r="I281" s="19" t="s">
        <v>591</v>
      </c>
      <c r="J281" s="19" t="s">
        <v>591</v>
      </c>
      <c r="K281" s="20" t="s">
        <v>591</v>
      </c>
      <c r="L281" s="19" t="s">
        <v>591</v>
      </c>
      <c r="M281" s="21" t="s">
        <v>591</v>
      </c>
      <c r="N281" s="22" t="s">
        <v>591</v>
      </c>
      <c r="O281" s="23" t="s">
        <v>591</v>
      </c>
      <c r="P281" s="15"/>
      <c r="Q281" s="10" t="s">
        <v>591</v>
      </c>
      <c r="R281" s="10" t="s">
        <v>591</v>
      </c>
      <c r="S281" s="10" t="s">
        <v>591</v>
      </c>
      <c r="T281" s="10" t="s">
        <v>591</v>
      </c>
      <c r="U281" s="16" t="s">
        <v>591</v>
      </c>
      <c r="V281" s="17" t="s">
        <v>591</v>
      </c>
      <c r="W281" s="18" t="s">
        <v>591</v>
      </c>
    </row>
    <row r="282" spans="1:23" x14ac:dyDescent="0.2">
      <c r="A282" s="39">
        <v>0</v>
      </c>
      <c r="B282" s="19" t="s">
        <v>591</v>
      </c>
      <c r="C282" s="20" t="s">
        <v>591</v>
      </c>
      <c r="D282" s="19" t="s">
        <v>591</v>
      </c>
      <c r="E282" s="21" t="s">
        <v>591</v>
      </c>
      <c r="F282" s="22">
        <v>0</v>
      </c>
      <c r="G282" s="23">
        <v>0</v>
      </c>
      <c r="H282" s="15"/>
      <c r="I282" s="19" t="s">
        <v>591</v>
      </c>
      <c r="J282" s="19" t="s">
        <v>591</v>
      </c>
      <c r="K282" s="20" t="s">
        <v>591</v>
      </c>
      <c r="L282" s="19" t="s">
        <v>591</v>
      </c>
      <c r="M282" s="21" t="s">
        <v>591</v>
      </c>
      <c r="N282" s="22" t="s">
        <v>591</v>
      </c>
      <c r="O282" s="23" t="s">
        <v>591</v>
      </c>
      <c r="P282" s="15"/>
      <c r="Q282" s="10" t="s">
        <v>591</v>
      </c>
      <c r="R282" s="10" t="s">
        <v>591</v>
      </c>
      <c r="S282" s="10" t="s">
        <v>591</v>
      </c>
      <c r="T282" s="10" t="s">
        <v>591</v>
      </c>
      <c r="U282" s="16" t="s">
        <v>591</v>
      </c>
      <c r="V282" s="17" t="s">
        <v>591</v>
      </c>
      <c r="W282" s="18" t="s">
        <v>591</v>
      </c>
    </row>
    <row r="283" spans="1:23" x14ac:dyDescent="0.2">
      <c r="A283" s="39">
        <v>0</v>
      </c>
      <c r="B283" s="19" t="s">
        <v>591</v>
      </c>
      <c r="C283" s="20" t="s">
        <v>591</v>
      </c>
      <c r="D283" s="19" t="s">
        <v>591</v>
      </c>
      <c r="E283" s="21" t="s">
        <v>591</v>
      </c>
      <c r="F283" s="22">
        <v>0</v>
      </c>
      <c r="G283" s="23">
        <v>0</v>
      </c>
      <c r="H283" s="15"/>
      <c r="I283" s="19" t="s">
        <v>591</v>
      </c>
      <c r="J283" s="19" t="s">
        <v>591</v>
      </c>
      <c r="K283" s="20" t="s">
        <v>591</v>
      </c>
      <c r="L283" s="19" t="s">
        <v>591</v>
      </c>
      <c r="M283" s="21" t="s">
        <v>591</v>
      </c>
      <c r="N283" s="22" t="s">
        <v>591</v>
      </c>
      <c r="O283" s="23" t="s">
        <v>591</v>
      </c>
      <c r="P283" s="15"/>
      <c r="Q283" s="10" t="s">
        <v>591</v>
      </c>
      <c r="R283" s="10" t="s">
        <v>591</v>
      </c>
      <c r="S283" s="10" t="s">
        <v>591</v>
      </c>
      <c r="T283" s="10" t="s">
        <v>591</v>
      </c>
      <c r="U283" s="16" t="s">
        <v>591</v>
      </c>
      <c r="V283" s="17" t="s">
        <v>591</v>
      </c>
      <c r="W283" s="18" t="s">
        <v>591</v>
      </c>
    </row>
    <row r="284" spans="1:23" x14ac:dyDescent="0.2">
      <c r="A284" s="39">
        <v>0</v>
      </c>
      <c r="B284" s="19" t="s">
        <v>591</v>
      </c>
      <c r="C284" s="20" t="s">
        <v>591</v>
      </c>
      <c r="D284" s="19" t="s">
        <v>591</v>
      </c>
      <c r="E284" s="21" t="s">
        <v>591</v>
      </c>
      <c r="F284" s="22">
        <v>0</v>
      </c>
      <c r="G284" s="23">
        <v>0</v>
      </c>
      <c r="H284" s="15"/>
      <c r="I284" s="19" t="s">
        <v>591</v>
      </c>
      <c r="J284" s="19" t="s">
        <v>591</v>
      </c>
      <c r="K284" s="20" t="s">
        <v>591</v>
      </c>
      <c r="L284" s="19" t="s">
        <v>591</v>
      </c>
      <c r="M284" s="21" t="s">
        <v>591</v>
      </c>
      <c r="N284" s="22" t="s">
        <v>591</v>
      </c>
      <c r="O284" s="23" t="s">
        <v>591</v>
      </c>
      <c r="P284" s="15"/>
      <c r="Q284" s="10" t="s">
        <v>591</v>
      </c>
      <c r="R284" s="10" t="s">
        <v>591</v>
      </c>
      <c r="S284" s="10" t="s">
        <v>591</v>
      </c>
      <c r="T284" s="10" t="s">
        <v>591</v>
      </c>
      <c r="U284" s="16" t="s">
        <v>591</v>
      </c>
      <c r="V284" s="17" t="s">
        <v>591</v>
      </c>
      <c r="W284" s="18" t="s">
        <v>591</v>
      </c>
    </row>
    <row r="285" spans="1:23" x14ac:dyDescent="0.2">
      <c r="A285" s="39">
        <v>0</v>
      </c>
      <c r="B285" s="19" t="s">
        <v>591</v>
      </c>
      <c r="C285" s="20" t="s">
        <v>591</v>
      </c>
      <c r="D285" s="19" t="s">
        <v>591</v>
      </c>
      <c r="E285" s="21" t="s">
        <v>591</v>
      </c>
      <c r="F285" s="22">
        <v>0</v>
      </c>
      <c r="G285" s="23">
        <v>0</v>
      </c>
      <c r="H285" s="15"/>
      <c r="I285" s="19" t="s">
        <v>591</v>
      </c>
      <c r="J285" s="19" t="s">
        <v>591</v>
      </c>
      <c r="K285" s="20" t="s">
        <v>591</v>
      </c>
      <c r="L285" s="19" t="s">
        <v>591</v>
      </c>
      <c r="M285" s="21" t="s">
        <v>591</v>
      </c>
      <c r="N285" s="22" t="s">
        <v>591</v>
      </c>
      <c r="O285" s="23" t="s">
        <v>591</v>
      </c>
      <c r="P285" s="15"/>
      <c r="Q285" s="10" t="s">
        <v>591</v>
      </c>
      <c r="R285" s="10" t="s">
        <v>591</v>
      </c>
      <c r="S285" s="10" t="s">
        <v>591</v>
      </c>
      <c r="T285" s="10" t="s">
        <v>591</v>
      </c>
      <c r="U285" s="16" t="s">
        <v>591</v>
      </c>
      <c r="V285" s="17" t="s">
        <v>591</v>
      </c>
      <c r="W285" s="18" t="s">
        <v>591</v>
      </c>
    </row>
    <row r="286" spans="1:23" x14ac:dyDescent="0.2">
      <c r="A286" s="39">
        <v>0</v>
      </c>
      <c r="B286" s="19" t="s">
        <v>591</v>
      </c>
      <c r="C286" s="20" t="s">
        <v>591</v>
      </c>
      <c r="D286" s="19" t="s">
        <v>591</v>
      </c>
      <c r="E286" s="21" t="s">
        <v>591</v>
      </c>
      <c r="F286" s="22">
        <v>0</v>
      </c>
      <c r="G286" s="23">
        <v>0</v>
      </c>
      <c r="H286" s="15"/>
      <c r="I286" s="19" t="s">
        <v>591</v>
      </c>
      <c r="J286" s="19" t="s">
        <v>591</v>
      </c>
      <c r="K286" s="20" t="s">
        <v>591</v>
      </c>
      <c r="L286" s="19" t="s">
        <v>591</v>
      </c>
      <c r="M286" s="21" t="s">
        <v>591</v>
      </c>
      <c r="N286" s="22" t="s">
        <v>591</v>
      </c>
      <c r="O286" s="23" t="s">
        <v>591</v>
      </c>
      <c r="P286" s="15"/>
      <c r="Q286" s="10" t="s">
        <v>591</v>
      </c>
      <c r="R286" s="10" t="s">
        <v>591</v>
      </c>
      <c r="S286" s="10" t="s">
        <v>591</v>
      </c>
      <c r="T286" s="10" t="s">
        <v>591</v>
      </c>
      <c r="U286" s="16" t="s">
        <v>591</v>
      </c>
      <c r="V286" s="17" t="s">
        <v>591</v>
      </c>
      <c r="W286" s="18" t="s">
        <v>591</v>
      </c>
    </row>
    <row r="287" spans="1:23" x14ac:dyDescent="0.2">
      <c r="A287" s="39">
        <v>0</v>
      </c>
      <c r="B287" s="19" t="s">
        <v>591</v>
      </c>
      <c r="C287" s="20" t="s">
        <v>591</v>
      </c>
      <c r="D287" s="19" t="s">
        <v>591</v>
      </c>
      <c r="E287" s="21" t="s">
        <v>591</v>
      </c>
      <c r="F287" s="22">
        <v>0</v>
      </c>
      <c r="G287" s="23">
        <v>0</v>
      </c>
      <c r="H287" s="15"/>
      <c r="I287" s="19" t="s">
        <v>591</v>
      </c>
      <c r="J287" s="19" t="s">
        <v>591</v>
      </c>
      <c r="K287" s="20" t="s">
        <v>591</v>
      </c>
      <c r="L287" s="19" t="s">
        <v>591</v>
      </c>
      <c r="M287" s="21" t="s">
        <v>591</v>
      </c>
      <c r="N287" s="22" t="s">
        <v>591</v>
      </c>
      <c r="O287" s="23" t="s">
        <v>591</v>
      </c>
      <c r="P287" s="15"/>
      <c r="Q287" s="10" t="s">
        <v>591</v>
      </c>
      <c r="R287" s="10" t="s">
        <v>591</v>
      </c>
      <c r="S287" s="10" t="s">
        <v>591</v>
      </c>
      <c r="T287" s="10" t="s">
        <v>591</v>
      </c>
      <c r="U287" s="16" t="s">
        <v>591</v>
      </c>
      <c r="V287" s="17" t="s">
        <v>591</v>
      </c>
      <c r="W287" s="18" t="s">
        <v>591</v>
      </c>
    </row>
    <row r="288" spans="1:23" x14ac:dyDescent="0.2">
      <c r="A288" s="39">
        <v>0</v>
      </c>
      <c r="B288" s="19" t="s">
        <v>591</v>
      </c>
      <c r="C288" s="20" t="s">
        <v>591</v>
      </c>
      <c r="D288" s="19" t="s">
        <v>591</v>
      </c>
      <c r="E288" s="21" t="s">
        <v>591</v>
      </c>
      <c r="F288" s="22">
        <v>0</v>
      </c>
      <c r="G288" s="23">
        <v>0</v>
      </c>
      <c r="H288" s="15"/>
      <c r="I288" s="19" t="s">
        <v>591</v>
      </c>
      <c r="J288" s="19" t="s">
        <v>591</v>
      </c>
      <c r="K288" s="20" t="s">
        <v>591</v>
      </c>
      <c r="L288" s="19" t="s">
        <v>591</v>
      </c>
      <c r="M288" s="21" t="s">
        <v>591</v>
      </c>
      <c r="N288" s="22" t="s">
        <v>591</v>
      </c>
      <c r="O288" s="23" t="s">
        <v>591</v>
      </c>
      <c r="P288" s="15"/>
      <c r="Q288" s="10" t="s">
        <v>591</v>
      </c>
      <c r="R288" s="10" t="s">
        <v>591</v>
      </c>
      <c r="S288" s="10" t="s">
        <v>591</v>
      </c>
      <c r="T288" s="10" t="s">
        <v>591</v>
      </c>
      <c r="U288" s="16" t="s">
        <v>591</v>
      </c>
      <c r="V288" s="17" t="s">
        <v>591</v>
      </c>
      <c r="W288" s="18" t="s">
        <v>591</v>
      </c>
    </row>
    <row r="289" spans="1:23" x14ac:dyDescent="0.2">
      <c r="A289" s="39">
        <v>0</v>
      </c>
      <c r="B289" s="19" t="s">
        <v>591</v>
      </c>
      <c r="C289" s="20" t="s">
        <v>591</v>
      </c>
      <c r="D289" s="19" t="s">
        <v>591</v>
      </c>
      <c r="E289" s="21" t="s">
        <v>591</v>
      </c>
      <c r="F289" s="22">
        <v>0</v>
      </c>
      <c r="G289" s="23">
        <v>0</v>
      </c>
      <c r="H289" s="15"/>
      <c r="I289" s="19" t="s">
        <v>591</v>
      </c>
      <c r="J289" s="19" t="s">
        <v>591</v>
      </c>
      <c r="K289" s="20" t="s">
        <v>591</v>
      </c>
      <c r="L289" s="19" t="s">
        <v>591</v>
      </c>
      <c r="M289" s="21" t="s">
        <v>591</v>
      </c>
      <c r="N289" s="22" t="s">
        <v>591</v>
      </c>
      <c r="O289" s="23" t="s">
        <v>591</v>
      </c>
      <c r="P289" s="15"/>
      <c r="Q289" s="10" t="s">
        <v>591</v>
      </c>
      <c r="R289" s="10" t="s">
        <v>591</v>
      </c>
      <c r="S289" s="10" t="s">
        <v>591</v>
      </c>
      <c r="T289" s="10" t="s">
        <v>591</v>
      </c>
      <c r="U289" s="16" t="s">
        <v>591</v>
      </c>
      <c r="V289" s="17" t="s">
        <v>591</v>
      </c>
      <c r="W289" s="18" t="s">
        <v>591</v>
      </c>
    </row>
    <row r="290" spans="1:23" x14ac:dyDescent="0.2">
      <c r="A290" s="39">
        <v>0</v>
      </c>
      <c r="B290" s="19" t="s">
        <v>591</v>
      </c>
      <c r="C290" s="20" t="s">
        <v>591</v>
      </c>
      <c r="D290" s="19" t="s">
        <v>591</v>
      </c>
      <c r="E290" s="21" t="s">
        <v>591</v>
      </c>
      <c r="F290" s="22">
        <v>0</v>
      </c>
      <c r="G290" s="23">
        <v>0</v>
      </c>
      <c r="H290" s="15"/>
      <c r="I290" s="19" t="s">
        <v>591</v>
      </c>
      <c r="J290" s="19" t="s">
        <v>591</v>
      </c>
      <c r="K290" s="20" t="s">
        <v>591</v>
      </c>
      <c r="L290" s="19" t="s">
        <v>591</v>
      </c>
      <c r="M290" s="21" t="s">
        <v>591</v>
      </c>
      <c r="N290" s="22" t="s">
        <v>591</v>
      </c>
      <c r="O290" s="23" t="s">
        <v>591</v>
      </c>
      <c r="P290" s="15"/>
      <c r="Q290" s="10" t="s">
        <v>591</v>
      </c>
      <c r="R290" s="10" t="s">
        <v>591</v>
      </c>
      <c r="S290" s="10" t="s">
        <v>591</v>
      </c>
      <c r="T290" s="10" t="s">
        <v>591</v>
      </c>
      <c r="U290" s="16" t="s">
        <v>591</v>
      </c>
      <c r="V290" s="17" t="s">
        <v>591</v>
      </c>
      <c r="W290" s="18" t="s">
        <v>591</v>
      </c>
    </row>
    <row r="291" spans="1:23" x14ac:dyDescent="0.2">
      <c r="A291" s="39">
        <v>0</v>
      </c>
      <c r="B291" s="19" t="s">
        <v>591</v>
      </c>
      <c r="C291" s="20" t="s">
        <v>591</v>
      </c>
      <c r="D291" s="19" t="s">
        <v>591</v>
      </c>
      <c r="E291" s="21" t="s">
        <v>591</v>
      </c>
      <c r="F291" s="22">
        <v>0</v>
      </c>
      <c r="G291" s="23">
        <v>0</v>
      </c>
      <c r="H291" s="15"/>
      <c r="I291" s="19" t="s">
        <v>591</v>
      </c>
      <c r="J291" s="19" t="s">
        <v>591</v>
      </c>
      <c r="K291" s="20" t="s">
        <v>591</v>
      </c>
      <c r="L291" s="19" t="s">
        <v>591</v>
      </c>
      <c r="M291" s="21" t="s">
        <v>591</v>
      </c>
      <c r="N291" s="22" t="s">
        <v>591</v>
      </c>
      <c r="O291" s="23" t="s">
        <v>591</v>
      </c>
      <c r="P291" s="15"/>
      <c r="Q291" s="10" t="s">
        <v>591</v>
      </c>
      <c r="R291" s="10" t="s">
        <v>591</v>
      </c>
      <c r="S291" s="10" t="s">
        <v>591</v>
      </c>
      <c r="T291" s="10" t="s">
        <v>591</v>
      </c>
      <c r="U291" s="16" t="s">
        <v>591</v>
      </c>
      <c r="V291" s="17" t="s">
        <v>591</v>
      </c>
      <c r="W291" s="18" t="s">
        <v>591</v>
      </c>
    </row>
    <row r="292" spans="1:23" x14ac:dyDescent="0.2">
      <c r="A292" s="39">
        <v>0</v>
      </c>
      <c r="B292" s="19" t="s">
        <v>591</v>
      </c>
      <c r="C292" s="20" t="s">
        <v>591</v>
      </c>
      <c r="D292" s="19" t="s">
        <v>591</v>
      </c>
      <c r="E292" s="21" t="s">
        <v>591</v>
      </c>
      <c r="F292" s="22">
        <v>0</v>
      </c>
      <c r="G292" s="23">
        <v>0</v>
      </c>
      <c r="H292" s="15"/>
      <c r="I292" s="19" t="s">
        <v>591</v>
      </c>
      <c r="J292" s="19" t="s">
        <v>591</v>
      </c>
      <c r="K292" s="20" t="s">
        <v>591</v>
      </c>
      <c r="L292" s="19" t="s">
        <v>591</v>
      </c>
      <c r="M292" s="21" t="s">
        <v>591</v>
      </c>
      <c r="N292" s="22" t="s">
        <v>591</v>
      </c>
      <c r="O292" s="23" t="s">
        <v>591</v>
      </c>
      <c r="P292" s="15"/>
      <c r="Q292" s="10" t="s">
        <v>591</v>
      </c>
      <c r="R292" s="10" t="s">
        <v>591</v>
      </c>
      <c r="S292" s="10" t="s">
        <v>591</v>
      </c>
      <c r="T292" s="10" t="s">
        <v>591</v>
      </c>
      <c r="U292" s="16" t="s">
        <v>591</v>
      </c>
      <c r="V292" s="17" t="s">
        <v>591</v>
      </c>
      <c r="W292" s="18" t="s">
        <v>591</v>
      </c>
    </row>
    <row r="293" spans="1:23" x14ac:dyDescent="0.2">
      <c r="A293" s="39">
        <v>0</v>
      </c>
      <c r="B293" s="19" t="s">
        <v>591</v>
      </c>
      <c r="C293" s="20" t="s">
        <v>591</v>
      </c>
      <c r="D293" s="19" t="s">
        <v>591</v>
      </c>
      <c r="E293" s="21" t="s">
        <v>591</v>
      </c>
      <c r="F293" s="22">
        <v>0</v>
      </c>
      <c r="G293" s="23">
        <v>0</v>
      </c>
      <c r="H293" s="15"/>
      <c r="I293" s="19" t="s">
        <v>591</v>
      </c>
      <c r="J293" s="19" t="s">
        <v>591</v>
      </c>
      <c r="K293" s="20" t="s">
        <v>591</v>
      </c>
      <c r="L293" s="19" t="s">
        <v>591</v>
      </c>
      <c r="M293" s="21" t="s">
        <v>591</v>
      </c>
      <c r="N293" s="22" t="s">
        <v>591</v>
      </c>
      <c r="O293" s="23" t="s">
        <v>591</v>
      </c>
      <c r="P293" s="15"/>
      <c r="Q293" s="10" t="s">
        <v>591</v>
      </c>
      <c r="R293" s="10" t="s">
        <v>591</v>
      </c>
      <c r="S293" s="10" t="s">
        <v>591</v>
      </c>
      <c r="T293" s="10" t="s">
        <v>591</v>
      </c>
      <c r="U293" s="16" t="s">
        <v>591</v>
      </c>
      <c r="V293" s="17" t="s">
        <v>591</v>
      </c>
      <c r="W293" s="18" t="s">
        <v>591</v>
      </c>
    </row>
    <row r="294" spans="1:23" x14ac:dyDescent="0.2">
      <c r="A294" s="39">
        <v>0</v>
      </c>
      <c r="B294" s="19" t="s">
        <v>591</v>
      </c>
      <c r="C294" s="20" t="s">
        <v>591</v>
      </c>
      <c r="D294" s="19" t="s">
        <v>591</v>
      </c>
      <c r="E294" s="21" t="s">
        <v>591</v>
      </c>
      <c r="F294" s="22">
        <v>0</v>
      </c>
      <c r="G294" s="23">
        <v>0</v>
      </c>
      <c r="H294" s="15"/>
      <c r="I294" s="19" t="s">
        <v>591</v>
      </c>
      <c r="J294" s="19" t="s">
        <v>591</v>
      </c>
      <c r="K294" s="20" t="s">
        <v>591</v>
      </c>
      <c r="L294" s="19" t="s">
        <v>591</v>
      </c>
      <c r="M294" s="21" t="s">
        <v>591</v>
      </c>
      <c r="N294" s="22" t="s">
        <v>591</v>
      </c>
      <c r="O294" s="23" t="s">
        <v>591</v>
      </c>
      <c r="P294" s="15"/>
      <c r="Q294" s="10" t="s">
        <v>591</v>
      </c>
      <c r="R294" s="10" t="s">
        <v>591</v>
      </c>
      <c r="S294" s="10" t="s">
        <v>591</v>
      </c>
      <c r="T294" s="10" t="s">
        <v>591</v>
      </c>
      <c r="U294" s="16" t="s">
        <v>591</v>
      </c>
      <c r="V294" s="17" t="s">
        <v>591</v>
      </c>
      <c r="W294" s="18" t="s">
        <v>591</v>
      </c>
    </row>
    <row r="295" spans="1:23" x14ac:dyDescent="0.2">
      <c r="A295" s="39">
        <v>0</v>
      </c>
      <c r="B295" s="19" t="s">
        <v>591</v>
      </c>
      <c r="C295" s="20" t="s">
        <v>591</v>
      </c>
      <c r="D295" s="19" t="s">
        <v>591</v>
      </c>
      <c r="E295" s="21" t="s">
        <v>591</v>
      </c>
      <c r="F295" s="22">
        <v>0</v>
      </c>
      <c r="G295" s="23">
        <v>0</v>
      </c>
      <c r="H295" s="15"/>
      <c r="I295" s="19" t="s">
        <v>591</v>
      </c>
      <c r="J295" s="19" t="s">
        <v>591</v>
      </c>
      <c r="K295" s="20" t="s">
        <v>591</v>
      </c>
      <c r="L295" s="19" t="s">
        <v>591</v>
      </c>
      <c r="M295" s="21" t="s">
        <v>591</v>
      </c>
      <c r="N295" s="22" t="s">
        <v>591</v>
      </c>
      <c r="O295" s="23" t="s">
        <v>591</v>
      </c>
      <c r="P295" s="15"/>
      <c r="Q295" s="10" t="s">
        <v>591</v>
      </c>
      <c r="R295" s="10" t="s">
        <v>591</v>
      </c>
      <c r="S295" s="10" t="s">
        <v>591</v>
      </c>
      <c r="T295" s="10" t="s">
        <v>591</v>
      </c>
      <c r="U295" s="16" t="s">
        <v>591</v>
      </c>
      <c r="V295" s="17" t="s">
        <v>591</v>
      </c>
      <c r="W295" s="18" t="s">
        <v>591</v>
      </c>
    </row>
    <row r="296" spans="1:23" x14ac:dyDescent="0.2">
      <c r="A296" s="39">
        <v>0</v>
      </c>
      <c r="B296" s="19" t="s">
        <v>591</v>
      </c>
      <c r="C296" s="20" t="s">
        <v>591</v>
      </c>
      <c r="D296" s="19" t="s">
        <v>591</v>
      </c>
      <c r="E296" s="21" t="s">
        <v>591</v>
      </c>
      <c r="F296" s="22">
        <v>0</v>
      </c>
      <c r="G296" s="23">
        <v>0</v>
      </c>
      <c r="H296" s="15"/>
      <c r="I296" s="19" t="s">
        <v>591</v>
      </c>
      <c r="J296" s="19" t="s">
        <v>591</v>
      </c>
      <c r="K296" s="20" t="s">
        <v>591</v>
      </c>
      <c r="L296" s="19" t="s">
        <v>591</v>
      </c>
      <c r="M296" s="21" t="s">
        <v>591</v>
      </c>
      <c r="N296" s="22" t="s">
        <v>591</v>
      </c>
      <c r="O296" s="23" t="s">
        <v>591</v>
      </c>
      <c r="P296" s="15"/>
      <c r="Q296" s="10" t="s">
        <v>591</v>
      </c>
      <c r="R296" s="10" t="s">
        <v>591</v>
      </c>
      <c r="S296" s="10" t="s">
        <v>591</v>
      </c>
      <c r="T296" s="10" t="s">
        <v>591</v>
      </c>
      <c r="U296" s="16" t="s">
        <v>591</v>
      </c>
      <c r="V296" s="17" t="s">
        <v>591</v>
      </c>
      <c r="W296" s="18" t="s">
        <v>591</v>
      </c>
    </row>
    <row r="297" spans="1:23" ht="12" thickBot="1" x14ac:dyDescent="0.25">
      <c r="A297" s="40">
        <v>0</v>
      </c>
      <c r="B297" s="27" t="s">
        <v>591</v>
      </c>
      <c r="C297" s="28" t="s">
        <v>591</v>
      </c>
      <c r="D297" s="27" t="s">
        <v>591</v>
      </c>
      <c r="E297" s="29" t="s">
        <v>591</v>
      </c>
      <c r="F297" s="30">
        <v>0</v>
      </c>
      <c r="G297" s="31">
        <v>0</v>
      </c>
      <c r="H297" s="32"/>
      <c r="I297" s="19" t="s">
        <v>591</v>
      </c>
      <c r="J297" s="27" t="s">
        <v>591</v>
      </c>
      <c r="K297" s="28" t="s">
        <v>591</v>
      </c>
      <c r="L297" s="27" t="s">
        <v>591</v>
      </c>
      <c r="M297" s="29" t="s">
        <v>591</v>
      </c>
      <c r="N297" s="30" t="s">
        <v>591</v>
      </c>
      <c r="O297" s="31" t="s">
        <v>591</v>
      </c>
      <c r="P297" s="32"/>
      <c r="Q297" s="33" t="s">
        <v>591</v>
      </c>
      <c r="R297" s="33" t="s">
        <v>591</v>
      </c>
      <c r="S297" s="33" t="s">
        <v>591</v>
      </c>
      <c r="T297" s="33" t="s">
        <v>591</v>
      </c>
      <c r="U297" s="34" t="s">
        <v>591</v>
      </c>
      <c r="V297" s="35" t="s">
        <v>591</v>
      </c>
      <c r="W297" s="36" t="s">
        <v>591</v>
      </c>
    </row>
    <row r="298" spans="1:23" ht="12" thickTop="1" x14ac:dyDescent="0.2"/>
    <row r="299" spans="1:23" x14ac:dyDescent="0.2">
      <c r="B299" s="46" t="s">
        <v>27</v>
      </c>
      <c r="C299" s="47">
        <v>65</v>
      </c>
      <c r="D299" s="48"/>
      <c r="E299" s="48"/>
      <c r="F299" s="48"/>
    </row>
    <row r="300" spans="1:23" x14ac:dyDescent="0.2">
      <c r="B300" s="46" t="s">
        <v>605</v>
      </c>
      <c r="C300" s="46">
        <v>15</v>
      </c>
      <c r="D300" s="48"/>
      <c r="E300" s="48"/>
      <c r="F300" s="48"/>
    </row>
    <row r="301" spans="1:23" x14ac:dyDescent="0.2">
      <c r="B301" s="48"/>
      <c r="C301" s="48"/>
      <c r="D301" s="48"/>
      <c r="E301" s="48"/>
      <c r="F301" s="48"/>
    </row>
    <row r="302" spans="1:23" x14ac:dyDescent="0.2">
      <c r="B302" s="46" t="s">
        <v>30</v>
      </c>
      <c r="C302" s="46">
        <v>2</v>
      </c>
      <c r="D302" s="46">
        <v>2</v>
      </c>
      <c r="E302" s="46">
        <v>2</v>
      </c>
      <c r="F302" s="46">
        <v>2</v>
      </c>
    </row>
    <row r="303" spans="1:23" x14ac:dyDescent="0.2">
      <c r="B303" s="46" t="s">
        <v>32</v>
      </c>
      <c r="C303" s="46">
        <v>5</v>
      </c>
      <c r="D303" s="46">
        <v>5</v>
      </c>
      <c r="E303" s="46">
        <v>5</v>
      </c>
      <c r="F303" s="46">
        <v>4</v>
      </c>
    </row>
    <row r="304" spans="1:23" x14ac:dyDescent="0.2">
      <c r="B304" s="46" t="s">
        <v>34</v>
      </c>
      <c r="C304" s="46">
        <v>5</v>
      </c>
      <c r="D304" s="46">
        <v>6</v>
      </c>
      <c r="E304" s="46">
        <v>4</v>
      </c>
      <c r="F304" s="46">
        <v>6</v>
      </c>
    </row>
    <row r="305" spans="2:6" x14ac:dyDescent="0.2">
      <c r="B305" s="46" t="s">
        <v>36</v>
      </c>
      <c r="C305" s="46">
        <v>3</v>
      </c>
      <c r="D305" s="46">
        <v>2</v>
      </c>
      <c r="E305" s="46">
        <v>4</v>
      </c>
      <c r="F305" s="46">
        <v>3</v>
      </c>
    </row>
  </sheetData>
  <sheetProtection sheet="1" objects="1" scenarios="1"/>
  <mergeCells count="54">
    <mergeCell ref="V199:W199"/>
    <mergeCell ref="I199:I200"/>
    <mergeCell ref="J199:J200"/>
    <mergeCell ref="K199:K200"/>
    <mergeCell ref="L199:L200"/>
    <mergeCell ref="M199:M200"/>
    <mergeCell ref="N199:O199"/>
    <mergeCell ref="Q199:Q200"/>
    <mergeCell ref="R199:R200"/>
    <mergeCell ref="S199:S200"/>
    <mergeCell ref="T199:T200"/>
    <mergeCell ref="U199:U200"/>
    <mergeCell ref="A199:A200"/>
    <mergeCell ref="B199:B200"/>
    <mergeCell ref="C199:C200"/>
    <mergeCell ref="D199:D200"/>
    <mergeCell ref="E199:E200"/>
    <mergeCell ref="F199:G199"/>
    <mergeCell ref="Q100:Q101"/>
    <mergeCell ref="R100:R101"/>
    <mergeCell ref="S100:S101"/>
    <mergeCell ref="T100:T101"/>
    <mergeCell ref="F100:G100"/>
    <mergeCell ref="U100:U101"/>
    <mergeCell ref="V100:W100"/>
    <mergeCell ref="I100:I101"/>
    <mergeCell ref="J100:J101"/>
    <mergeCell ref="K100:K101"/>
    <mergeCell ref="L100:L101"/>
    <mergeCell ref="M100:M101"/>
    <mergeCell ref="N100:O100"/>
    <mergeCell ref="A100:A101"/>
    <mergeCell ref="B100:B101"/>
    <mergeCell ref="C100:C101"/>
    <mergeCell ref="D100:D101"/>
    <mergeCell ref="E100:E101"/>
    <mergeCell ref="V1:W1"/>
    <mergeCell ref="I1:I2"/>
    <mergeCell ref="J1:J2"/>
    <mergeCell ref="K1:K2"/>
    <mergeCell ref="L1:L2"/>
    <mergeCell ref="M1:M2"/>
    <mergeCell ref="N1:O1"/>
    <mergeCell ref="Q1:Q2"/>
    <mergeCell ref="R1:R2"/>
    <mergeCell ref="S1:S2"/>
    <mergeCell ref="T1:T2"/>
    <mergeCell ref="U1:U2"/>
    <mergeCell ref="F1:G1"/>
    <mergeCell ref="A1:A2"/>
    <mergeCell ref="B1:B2"/>
    <mergeCell ref="C1:C2"/>
    <mergeCell ref="D1:D2"/>
    <mergeCell ref="E1:E2"/>
  </mergeCells>
  <conditionalFormatting sqref="A1:F1 A100:F100 B3:G99 F2:G2 A102:G198 F101:G101 A201:G297 F200:G200 A199:F199">
    <cfRule type="expression" dxfId="4" priority="2" stopIfTrue="1">
      <formula>AND(LEN($A1)&gt;0,OR(NOT(ISNUMBER($A1)),ISNUMBER(FIND("*",$B1))))</formula>
    </cfRule>
  </conditionalFormatting>
  <conditionalFormatting sqref="I1:N1 I3:O99 N2:O2 I102:O198 N101:O101 I100:N100 I201:O297 N200:O200 I199:N199">
    <cfRule type="expression" dxfId="3" priority="3" stopIfTrue="1">
      <formula>AND(LEN($I1)&gt;0,OR(NOT(ISNUMBER($I1)),ISNUMBER(FIND("*",$J1))))</formula>
    </cfRule>
  </conditionalFormatting>
  <conditionalFormatting sqref="Q1:V1 Q3:W99 V2:W2 Q102:W198 V101:W101 Q100:V100 Q201:W297 V200:W200 Q199:V199">
    <cfRule type="expression" dxfId="2" priority="4" stopIfTrue="1">
      <formula>AND(LEN($Q1)&gt;0,OR(NOT(ISNUMBER($Q1)),ISNUMBER(FIND("*",$R1))))</formula>
    </cfRule>
  </conditionalFormatting>
  <conditionalFormatting sqref="B299:C300 B302:F305">
    <cfRule type="expression" dxfId="1" priority="5" stopIfTrue="1">
      <formula>OR(NOT(ISNUMBER($A299)),ISNUMBER(FIND("*",$B299)))</formula>
    </cfRule>
  </conditionalFormatting>
  <conditionalFormatting sqref="A3:A99">
    <cfRule type="expression" dxfId="0" priority="1" stopIfTrue="1">
      <formula>AND(LEN($A3)&gt;0,OR(NOT(ISNUMBER($A3)),ISNUMBER(FIND("*",$B3))))</formula>
    </cfRule>
  </conditionalFormatting>
  <printOptions horizontalCentered="1" verticalCentered="1"/>
  <pageMargins left="0.51181102362204722" right="0.51181102362204722" top="0.51181102362204722" bottom="0.51181102362204722" header="0.31496062992125984" footer="0.31496062992125984"/>
  <pageSetup paperSize="9" scale="74" fitToHeight="0" orientation="portrait" horizontalDpi="4294967293" r:id="rId1"/>
  <headerFooter alignWithMargins="0"/>
  <rowBreaks count="2" manualBreakCount="2">
    <brk id="99" max="16383" man="1"/>
    <brk id="19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Transfer Form</vt:lpstr>
      <vt:lpstr>Player List</vt:lpstr>
      <vt:lpstr>'Player List'!Print_Area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Gallon</dc:creator>
  <cp:lastModifiedBy>John Gallon</cp:lastModifiedBy>
  <dcterms:created xsi:type="dcterms:W3CDTF">2015-10-17T23:06:54Z</dcterms:created>
  <dcterms:modified xsi:type="dcterms:W3CDTF">2016-05-15T09:29:09Z</dcterms:modified>
</cp:coreProperties>
</file>