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backupFile="1" codeName="ThisWorkbook" defaultThemeVersion="124226"/>
  <mc:AlternateContent xmlns:mc="http://schemas.openxmlformats.org/markup-compatibility/2006">
    <mc:Choice Requires="x15">
      <x15ac:absPath xmlns:x15ac="http://schemas.microsoft.com/office/spreadsheetml/2010/11/ac" url="D:\John\Documents\Games\Fantasy Football\Current\Transfers\Blank Forms\"/>
    </mc:Choice>
  </mc:AlternateContent>
  <xr:revisionPtr revIDLastSave="0" documentId="8_{CD91EA46-3B34-4F7A-B06A-89B99931EDA0}" xr6:coauthVersionLast="45" xr6:coauthVersionMax="45" xr10:uidLastSave="{00000000-0000-0000-0000-000000000000}"/>
  <bookViews>
    <workbookView xWindow="-108" yWindow="-108" windowWidth="23256" windowHeight="12720" xr2:uid="{00000000-000D-0000-FFFF-FFFF00000000}"/>
  </bookViews>
  <sheets>
    <sheet name="Transfer Form" sheetId="1" r:id="rId1"/>
    <sheet name="Player List" sheetId="2" r:id="rId2"/>
  </sheets>
  <definedNames>
    <definedName name="FindTeam" localSheetId="1">'Player List'!FindTeam</definedName>
    <definedName name="FindTeam">'Player List'!FindTeam</definedName>
    <definedName name="_xlnm.Print_Area" localSheetId="1">'Player List'!$A$1:$W$297</definedName>
    <definedName name="Z_2C9EB3EB_89F2_4952_AC77_2058030029E4_.wvu.PrintArea" localSheetId="1" hidden="1">'Player List'!$A$2:$W$198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6" i="1" l="1" a="1"/>
  <c r="L16" i="1" s="1"/>
  <c r="G10" i="1" l="1"/>
  <c r="G9" i="1"/>
  <c r="A37" i="1" l="1"/>
  <c r="F20" i="1" l="1"/>
  <c r="F19" i="1"/>
  <c r="E38" i="1" l="1"/>
  <c r="B37" i="1" a="1"/>
  <c r="B37" i="1" s="1"/>
  <c r="F35" i="1"/>
  <c r="F33" i="1"/>
  <c r="F32" i="1"/>
  <c r="F31" i="1"/>
  <c r="F30" i="1"/>
  <c r="F29" i="1"/>
  <c r="F28" i="1"/>
  <c r="F27" i="1"/>
  <c r="F26" i="1"/>
  <c r="F25" i="1"/>
  <c r="F24" i="1"/>
  <c r="F23" i="1"/>
  <c r="F22" i="1"/>
  <c r="F21" i="1"/>
  <c r="L15" i="1"/>
  <c r="G15" i="1"/>
  <c r="G12" i="1"/>
  <c r="J12" i="1"/>
  <c r="I12" i="1"/>
  <c r="H12" i="1"/>
  <c r="C11" i="1"/>
  <c r="E11" i="1"/>
  <c r="D11" i="1"/>
  <c r="J15" i="1"/>
  <c r="G11" i="1"/>
  <c r="J11" i="1"/>
  <c r="I11" i="1"/>
  <c r="H11" i="1"/>
  <c r="B15" i="1"/>
  <c r="D15" i="1"/>
  <c r="C10" i="1"/>
  <c r="B12" i="1"/>
  <c r="E10" i="1"/>
  <c r="D10" i="1"/>
  <c r="I15" i="1"/>
  <c r="J10" i="1"/>
  <c r="I10" i="1"/>
  <c r="H10" i="1"/>
  <c r="B11" i="1"/>
  <c r="H15" i="1"/>
  <c r="E15" i="1"/>
  <c r="C15" i="1"/>
  <c r="C12" i="1"/>
  <c r="B10" i="1"/>
  <c r="E12" i="1"/>
  <c r="D12" i="1"/>
  <c r="D35" i="1"/>
  <c r="C32" i="1"/>
  <c r="B28" i="1"/>
  <c r="D24" i="1"/>
  <c r="B20" i="1"/>
  <c r="D32" i="1"/>
  <c r="C28" i="1"/>
  <c r="B24" i="1"/>
  <c r="D20" i="1"/>
  <c r="B32" i="1"/>
  <c r="E28" i="1"/>
  <c r="C24" i="1"/>
  <c r="C20" i="1"/>
  <c r="C31" i="1"/>
  <c r="B27" i="1"/>
  <c r="D23" i="1"/>
  <c r="B19" i="1"/>
  <c r="J9" i="1"/>
  <c r="C35" i="1"/>
  <c r="D31" i="1"/>
  <c r="C27" i="1"/>
  <c r="E23" i="1"/>
  <c r="D19" i="1"/>
  <c r="B31" i="1"/>
  <c r="E27" i="1"/>
  <c r="B23" i="1"/>
  <c r="C19" i="1"/>
  <c r="E31" i="1"/>
  <c r="D27" i="1"/>
  <c r="C23" i="1"/>
  <c r="C9" i="1"/>
  <c r="B30" i="1"/>
  <c r="E26" i="1"/>
  <c r="E22" i="1"/>
  <c r="E19" i="1"/>
  <c r="H9" i="1"/>
  <c r="E35" i="1"/>
  <c r="B9" i="1"/>
  <c r="E30" i="1"/>
  <c r="D26" i="1"/>
  <c r="C22" i="1"/>
  <c r="E9" i="1"/>
  <c r="D30" i="1"/>
  <c r="B26" i="1"/>
  <c r="D22" i="1"/>
  <c r="D9" i="1"/>
  <c r="C30" i="1"/>
  <c r="C26" i="1"/>
  <c r="B22" i="1"/>
  <c r="B33" i="1"/>
  <c r="E29" i="1"/>
  <c r="B25" i="1"/>
  <c r="D21" i="1"/>
  <c r="I9" i="1"/>
  <c r="B35" i="1"/>
  <c r="D33" i="1"/>
  <c r="C29" i="1"/>
  <c r="D25" i="1"/>
  <c r="C21" i="1"/>
  <c r="E33" i="1"/>
  <c r="B29" i="1"/>
  <c r="C25" i="1"/>
  <c r="B21" i="1"/>
  <c r="C33" i="1"/>
  <c r="D29" i="1"/>
  <c r="E25" i="1"/>
  <c r="E21" i="1"/>
  <c r="E32" i="1"/>
  <c r="D28" i="1"/>
  <c r="E24" i="1"/>
  <c r="E20" i="1"/>
  <c r="F37" i="1" l="1"/>
  <c r="G37" i="1" a="1"/>
  <c r="G37" i="1" s="1"/>
  <c r="L9" i="1" s="1"/>
  <c r="H31" i="1"/>
  <c r="I31" i="1"/>
  <c r="G31" i="1"/>
  <c r="J27" i="1"/>
  <c r="H22" i="1"/>
  <c r="G27" i="1"/>
  <c r="I22" i="1"/>
  <c r="H26" i="1"/>
  <c r="H27" i="1"/>
  <c r="I26" i="1"/>
  <c r="I27" i="1"/>
  <c r="J31" i="1"/>
  <c r="I19" i="1"/>
  <c r="I20" i="1"/>
  <c r="I21" i="1"/>
  <c r="I23" i="1"/>
  <c r="I24" i="1"/>
  <c r="I25" i="1"/>
  <c r="I28" i="1"/>
  <c r="I29" i="1"/>
  <c r="I30" i="1"/>
  <c r="I32" i="1"/>
  <c r="I33" i="1"/>
  <c r="J19" i="1"/>
  <c r="J20" i="1"/>
  <c r="J21" i="1"/>
  <c r="J23" i="1"/>
  <c r="J24" i="1"/>
  <c r="J25" i="1"/>
  <c r="J28" i="1"/>
  <c r="J29" i="1"/>
  <c r="J30" i="1"/>
  <c r="J32" i="1"/>
  <c r="J33" i="1"/>
  <c r="G19" i="1"/>
  <c r="G20" i="1"/>
  <c r="G21" i="1"/>
  <c r="G23" i="1"/>
  <c r="G24" i="1"/>
  <c r="G25" i="1"/>
  <c r="G28" i="1"/>
  <c r="G29" i="1"/>
  <c r="G30" i="1"/>
  <c r="G32" i="1"/>
  <c r="G33" i="1"/>
  <c r="D44" i="1"/>
  <c r="H19" i="1"/>
  <c r="H20" i="1"/>
  <c r="H21" i="1"/>
  <c r="H23" i="1"/>
  <c r="H24" i="1"/>
  <c r="H25" i="1"/>
  <c r="H28" i="1"/>
  <c r="H29" i="1"/>
  <c r="H30" i="1"/>
  <c r="H32" i="1"/>
  <c r="H33" i="1"/>
  <c r="G22" i="1"/>
  <c r="G26" i="1"/>
  <c r="J22" i="1"/>
  <c r="J26" i="1"/>
  <c r="D37" i="1"/>
  <c r="E36" i="1"/>
  <c r="E37" i="1" s="1"/>
  <c r="D41" i="1"/>
  <c r="D43" i="1"/>
  <c r="L8" i="1"/>
  <c r="J38" i="1"/>
  <c r="L13" i="1"/>
  <c r="D42" i="1"/>
  <c r="L18" i="1" l="1"/>
  <c r="G35" i="1"/>
  <c r="H35" i="1"/>
  <c r="J35" i="1"/>
  <c r="I35" i="1"/>
  <c r="I37" i="1" a="1"/>
  <c r="I37" i="1" s="1"/>
  <c r="L11" i="1" s="1"/>
  <c r="C37" i="1"/>
  <c r="J36" i="1"/>
  <c r="J39" i="1" s="1"/>
  <c r="I44" i="1"/>
  <c r="I42" i="1"/>
  <c r="I43" i="1"/>
  <c r="I41" i="1"/>
  <c r="E39" i="1"/>
  <c r="L14" i="1"/>
  <c r="J37" i="1" l="1"/>
  <c r="L12" i="1" s="1"/>
  <c r="H37" i="1"/>
  <c r="L10" i="1" s="1"/>
  <c r="L7" i="1" l="1"/>
</calcChain>
</file>

<file path=xl/sharedStrings.xml><?xml version="1.0" encoding="utf-8"?>
<sst xmlns="http://schemas.openxmlformats.org/spreadsheetml/2006/main" count="2660" uniqueCount="727">
  <si>
    <t>Player Code</t>
  </si>
  <si>
    <t>Player Name</t>
  </si>
  <si>
    <t>Pos</t>
  </si>
  <si>
    <t>Team</t>
  </si>
  <si>
    <t>Val</t>
  </si>
  <si>
    <t>Score</t>
  </si>
  <si>
    <t>Wkly</t>
  </si>
  <si>
    <t>Total</t>
  </si>
  <si>
    <t>THE JOLLY FISHERMAN FANTASY FOOTBALL LEAGUE</t>
  </si>
  <si>
    <t xml:space="preserve">TRANSFERS ENTERED ON:  </t>
  </si>
  <si>
    <t>Team Manager:</t>
  </si>
  <si>
    <t>Team Name:</t>
  </si>
  <si>
    <t>Player Transfers</t>
  </si>
  <si>
    <t>Player OUT</t>
  </si>
  <si>
    <t>Player IN</t>
  </si>
  <si>
    <t>No</t>
  </si>
  <si>
    <t>Position</t>
  </si>
  <si>
    <t>Value</t>
  </si>
  <si>
    <t>Star Player Change</t>
  </si>
  <si>
    <t xml:space="preserve"> Former Star Player</t>
  </si>
  <si>
    <t>New Star Player</t>
  </si>
  <si>
    <t>Enter your current team below and the checker will then validate your proposed team.</t>
  </si>
  <si>
    <t>CURRENT TEAM</t>
  </si>
  <si>
    <t>PROPOSED TEAM</t>
  </si>
  <si>
    <t>Star Player</t>
  </si>
  <si>
    <t>Maximum Value</t>
  </si>
  <si>
    <t>Remaining Amount</t>
  </si>
  <si>
    <t>Goalkeeper</t>
  </si>
  <si>
    <t>GK</t>
  </si>
  <si>
    <t>Defender</t>
  </si>
  <si>
    <t>DE</t>
  </si>
  <si>
    <t>Midfielder</t>
  </si>
  <si>
    <t>MF</t>
  </si>
  <si>
    <t>Forward</t>
  </si>
  <si>
    <t>FW</t>
  </si>
  <si>
    <t>TRANSFER  RULES</t>
  </si>
  <si>
    <t>CHE</t>
  </si>
  <si>
    <t>ARS</t>
  </si>
  <si>
    <t>de Gea, D</t>
  </si>
  <si>
    <t>MUN</t>
  </si>
  <si>
    <t>Shaw, L</t>
  </si>
  <si>
    <t>NEW</t>
  </si>
  <si>
    <t>Lloris, H</t>
  </si>
  <si>
    <t>TOT</t>
  </si>
  <si>
    <t>Zouma, K</t>
  </si>
  <si>
    <t>Zabaleta, P</t>
  </si>
  <si>
    <t>WHM</t>
  </si>
  <si>
    <t>Fosu-Mensah, T</t>
  </si>
  <si>
    <t>MCY</t>
  </si>
  <si>
    <t>Bardsley, P</t>
  </si>
  <si>
    <t>LIV</t>
  </si>
  <si>
    <t>Reid, W</t>
  </si>
  <si>
    <t>SOT</t>
  </si>
  <si>
    <t>Hart, J</t>
  </si>
  <si>
    <t>Sakho, M</t>
  </si>
  <si>
    <t>BUR</t>
  </si>
  <si>
    <t>Bravo, C</t>
  </si>
  <si>
    <t>Fuchs, C</t>
  </si>
  <si>
    <t>LEI</t>
  </si>
  <si>
    <t>BOU</t>
  </si>
  <si>
    <t>Caballero, W</t>
  </si>
  <si>
    <t>Jones, P</t>
  </si>
  <si>
    <t>Mariappa, A</t>
  </si>
  <si>
    <t>WAT</t>
  </si>
  <si>
    <t>Romero, S</t>
  </si>
  <si>
    <t>Dann, S</t>
  </si>
  <si>
    <t>CRY</t>
  </si>
  <si>
    <t>Pickford, J</t>
  </si>
  <si>
    <t>EVE</t>
  </si>
  <si>
    <t>van Aanholt, P</t>
  </si>
  <si>
    <t>Daniels, C</t>
  </si>
  <si>
    <t>Schmeichel, K</t>
  </si>
  <si>
    <t>BTN</t>
  </si>
  <si>
    <t>Maguire, H</t>
  </si>
  <si>
    <t>Morgan, W</t>
  </si>
  <si>
    <t>Fabianski, L</t>
  </si>
  <si>
    <t>Tarkowski, J</t>
  </si>
  <si>
    <t>Evans, J</t>
  </si>
  <si>
    <t>Foster, B</t>
  </si>
  <si>
    <t>Ake, N</t>
  </si>
  <si>
    <t>Heaton, T</t>
  </si>
  <si>
    <t>Schlupp, J</t>
  </si>
  <si>
    <t>Stekelenburg, M</t>
  </si>
  <si>
    <t>Elliot, R</t>
  </si>
  <si>
    <t>Lascelles, J</t>
  </si>
  <si>
    <t>Darlow, K</t>
  </si>
  <si>
    <t>Hennessey, W</t>
  </si>
  <si>
    <t>Jagielka, P</t>
  </si>
  <si>
    <t>Boruc, A</t>
  </si>
  <si>
    <t>Ogbonna, A</t>
  </si>
  <si>
    <t>Ryan, M</t>
  </si>
  <si>
    <t>Alli, D</t>
  </si>
  <si>
    <t>de Bruyne, K</t>
  </si>
  <si>
    <t>Tomkins, J</t>
  </si>
  <si>
    <t>Mee, B</t>
  </si>
  <si>
    <t>Mane, S</t>
  </si>
  <si>
    <t>Smith, A</t>
  </si>
  <si>
    <t>Mahrez, R</t>
  </si>
  <si>
    <t>Cook, S</t>
  </si>
  <si>
    <t>Ozil, M</t>
  </si>
  <si>
    <t>Silva, D</t>
  </si>
  <si>
    <t>Holding, R</t>
  </si>
  <si>
    <t>Pedro</t>
  </si>
  <si>
    <t>Ward, D</t>
  </si>
  <si>
    <t>Janmaat, D</t>
  </si>
  <si>
    <t>Sigurdsson, G</t>
  </si>
  <si>
    <t>Dunk, L</t>
  </si>
  <si>
    <t>Lejeune, F</t>
  </si>
  <si>
    <t>Sterling, R</t>
  </si>
  <si>
    <t>Lallana, A</t>
  </si>
  <si>
    <t>Pogba, P</t>
  </si>
  <si>
    <t>Silva, B</t>
  </si>
  <si>
    <t>McCarthy, A</t>
  </si>
  <si>
    <t>Mata, J</t>
  </si>
  <si>
    <t>Salah, M</t>
  </si>
  <si>
    <t>Holebas, J</t>
  </si>
  <si>
    <t>Gazzaniga, P</t>
  </si>
  <si>
    <t>Masuaku, A</t>
  </si>
  <si>
    <t>Duffy, S</t>
  </si>
  <si>
    <t>Walcott, T</t>
  </si>
  <si>
    <t>Clark, C</t>
  </si>
  <si>
    <t>Willian</t>
  </si>
  <si>
    <t>Barkley, R</t>
  </si>
  <si>
    <t>Azpilicueta, C</t>
  </si>
  <si>
    <t>Kelly, M</t>
  </si>
  <si>
    <t>Ox-Chamberlain, A</t>
  </si>
  <si>
    <t>Alderweireld, T</t>
  </si>
  <si>
    <t>Zaha, W</t>
  </si>
  <si>
    <t>Alonso, M</t>
  </si>
  <si>
    <t>Gundogan, I</t>
  </si>
  <si>
    <t>Bellerin, H</t>
  </si>
  <si>
    <t>Francis, S</t>
  </si>
  <si>
    <t>Walker, K</t>
  </si>
  <si>
    <t>Yedlin, D</t>
  </si>
  <si>
    <t>Rose, D</t>
  </si>
  <si>
    <t>Antonio, M</t>
  </si>
  <si>
    <t>Gomez, J</t>
  </si>
  <si>
    <t>Luiz, D</t>
  </si>
  <si>
    <t>Townsend, A</t>
  </si>
  <si>
    <t>Wijnaldum, G</t>
  </si>
  <si>
    <t>Vertonghen, J</t>
  </si>
  <si>
    <t>Chilwell, B</t>
  </si>
  <si>
    <t>Lamela, E</t>
  </si>
  <si>
    <t>Mustafi, S</t>
  </si>
  <si>
    <t>Iwobi, A</t>
  </si>
  <si>
    <t>Rudiger, A</t>
  </si>
  <si>
    <t>Femenia, K</t>
  </si>
  <si>
    <t>Redmond, N</t>
  </si>
  <si>
    <t>Bailly, E</t>
  </si>
  <si>
    <t>Lovren, D</t>
  </si>
  <si>
    <t>Ward, J</t>
  </si>
  <si>
    <t>Lingard, J</t>
  </si>
  <si>
    <t>van Dijk, V</t>
  </si>
  <si>
    <t>Stones, J</t>
  </si>
  <si>
    <t>Stephens, J</t>
  </si>
  <si>
    <t>Kolasinac, S</t>
  </si>
  <si>
    <t>Dummett, P</t>
  </si>
  <si>
    <t>Shelvey, J</t>
  </si>
  <si>
    <t>Lindelof, V</t>
  </si>
  <si>
    <t>Bednarek, J</t>
  </si>
  <si>
    <t>Milner, J</t>
  </si>
  <si>
    <t>Albrighton, M</t>
  </si>
  <si>
    <t>Otamendi, N</t>
  </si>
  <si>
    <t>Taylor, C</t>
  </si>
  <si>
    <t>Henderson, J</t>
  </si>
  <si>
    <t>Clyne, N</t>
  </si>
  <si>
    <t>Lanzini, M</t>
  </si>
  <si>
    <t>Matip, J</t>
  </si>
  <si>
    <t>Lowton, M</t>
  </si>
  <si>
    <t>Bertrand, R</t>
  </si>
  <si>
    <t>Kabasele, C</t>
  </si>
  <si>
    <t>Ward-Prowse, J</t>
  </si>
  <si>
    <t>Coleman, S</t>
  </si>
  <si>
    <t>Baines, L</t>
  </si>
  <si>
    <t>Wilshere, J</t>
  </si>
  <si>
    <t>Fernandinho</t>
  </si>
  <si>
    <t>Stanislas, J</t>
  </si>
  <si>
    <t>Cresswell, A</t>
  </si>
  <si>
    <t>Cathcart, C</t>
  </si>
  <si>
    <t>Sissoko, M</t>
  </si>
  <si>
    <t>Davies, B</t>
  </si>
  <si>
    <t>Keane, M</t>
  </si>
  <si>
    <t>Dier, E</t>
  </si>
  <si>
    <t>Lennon, A</t>
  </si>
  <si>
    <t>Loftus-Cheek, R</t>
  </si>
  <si>
    <t>Capoue, E</t>
  </si>
  <si>
    <t>Boufal, S</t>
  </si>
  <si>
    <t>Xhaka, G</t>
  </si>
  <si>
    <t>Kante, N</t>
  </si>
  <si>
    <t>Kouyate, C</t>
  </si>
  <si>
    <t>Barnes, A</t>
  </si>
  <si>
    <t>Gudmundsson, JB</t>
  </si>
  <si>
    <t>Gray, D</t>
  </si>
  <si>
    <t>Alexander-Arnold, T</t>
  </si>
  <si>
    <t>Westwood, A</t>
  </si>
  <si>
    <t>Pereyra, R</t>
  </si>
  <si>
    <t>March, S</t>
  </si>
  <si>
    <t>Perez, A</t>
  </si>
  <si>
    <t>Ritchie, M</t>
  </si>
  <si>
    <t>Fraser, R</t>
  </si>
  <si>
    <t>Noble, M</t>
  </si>
  <si>
    <t>Matic, N</t>
  </si>
  <si>
    <t>Delph, F</t>
  </si>
  <si>
    <t>Cook, L</t>
  </si>
  <si>
    <t>Calvert-Lewin, D</t>
  </si>
  <si>
    <t>Romeu, O</t>
  </si>
  <si>
    <t>Solanke, D</t>
  </si>
  <si>
    <t>Drinkwater, D</t>
  </si>
  <si>
    <t>Mousset, L</t>
  </si>
  <si>
    <t>James, M</t>
  </si>
  <si>
    <t>Atsu, C</t>
  </si>
  <si>
    <t>Cleverley, T</t>
  </si>
  <si>
    <t>Ibe, J</t>
  </si>
  <si>
    <t>Doucoure, A</t>
  </si>
  <si>
    <t>Davies, T</t>
  </si>
  <si>
    <t>Ndidi, W</t>
  </si>
  <si>
    <t>Kane, H</t>
  </si>
  <si>
    <t>Hughes, W</t>
  </si>
  <si>
    <t>Aguero, S</t>
  </si>
  <si>
    <t>Lacazette, A</t>
  </si>
  <si>
    <t>Jesus, G</t>
  </si>
  <si>
    <t>Rashford, M</t>
  </si>
  <si>
    <t>Firmino, R</t>
  </si>
  <si>
    <t>Giroud, O</t>
  </si>
  <si>
    <t>Vardy, J</t>
  </si>
  <si>
    <t>Benteke, C</t>
  </si>
  <si>
    <t>Gosling, D</t>
  </si>
  <si>
    <t>Martial, A</t>
  </si>
  <si>
    <t>McArthur, J</t>
  </si>
  <si>
    <t>Winks, H</t>
  </si>
  <si>
    <t>Hojbjerg, P</t>
  </si>
  <si>
    <t>Chalobah, N</t>
  </si>
  <si>
    <t>Hendrick, J</t>
  </si>
  <si>
    <t>Brady, R</t>
  </si>
  <si>
    <t>Stephens, D</t>
  </si>
  <si>
    <t>Wilson, C</t>
  </si>
  <si>
    <t>Gross, P</t>
  </si>
  <si>
    <t>McCarthy, J</t>
  </si>
  <si>
    <t>Iheanacho, K</t>
  </si>
  <si>
    <t>Deeney, T</t>
  </si>
  <si>
    <t>Cork, J</t>
  </si>
  <si>
    <t>King, J</t>
  </si>
  <si>
    <t>Surman, A</t>
  </si>
  <si>
    <t>Amartey, D</t>
  </si>
  <si>
    <t>Ings, D</t>
  </si>
  <si>
    <t>Gray, A</t>
  </si>
  <si>
    <t>Milivojevic, L</t>
  </si>
  <si>
    <t>Murray, G</t>
  </si>
  <si>
    <t>Hayden, I</t>
  </si>
  <si>
    <t>Long, S</t>
  </si>
  <si>
    <t/>
  </si>
  <si>
    <t>Maximum Players</t>
  </si>
  <si>
    <t>Jakupovic, E</t>
  </si>
  <si>
    <t>Chambers, C</t>
  </si>
  <si>
    <t>Manquillo, J</t>
  </si>
  <si>
    <t>Robertson, A</t>
  </si>
  <si>
    <t>Mendy, B</t>
  </si>
  <si>
    <t>Riedewald, J</t>
  </si>
  <si>
    <t>Long, K</t>
  </si>
  <si>
    <t>Walker-Peters, K</t>
  </si>
  <si>
    <t>Propper, D</t>
  </si>
  <si>
    <t>Richarlison</t>
  </si>
  <si>
    <t>Ahannach, S</t>
  </si>
  <si>
    <t>Christensen, A</t>
  </si>
  <si>
    <t>Izquierdo, J</t>
  </si>
  <si>
    <t>Rice, D</t>
  </si>
  <si>
    <t>Sanchez, D</t>
  </si>
  <si>
    <t>Wood, C</t>
  </si>
  <si>
    <t>Foyth, J</t>
  </si>
  <si>
    <t>Aurier, S</t>
  </si>
  <si>
    <t>Pope, N</t>
  </si>
  <si>
    <t>Niasse, O</t>
  </si>
  <si>
    <t>McTominay, S</t>
  </si>
  <si>
    <t>Foden, P</t>
  </si>
  <si>
    <t>Maitland-Niles, A</t>
  </si>
  <si>
    <t>Zinchenko, O</t>
  </si>
  <si>
    <t>Tosun, C</t>
  </si>
  <si>
    <t>Obafemi, M</t>
  </si>
  <si>
    <t>Laporte, A</t>
  </si>
  <si>
    <t>Dubravka, M</t>
  </si>
  <si>
    <t>Palmieri, E</t>
  </si>
  <si>
    <t>Moura, L</t>
  </si>
  <si>
    <t>Aubameyang, P</t>
  </si>
  <si>
    <t>Deulofeu, G</t>
  </si>
  <si>
    <t>Wan-Bissaka, A</t>
  </si>
  <si>
    <t>Total Team Cost (Must total £70m or less):</t>
  </si>
  <si>
    <t>Coady, C</t>
  </si>
  <si>
    <t>WLV</t>
  </si>
  <si>
    <t>Leno, B</t>
  </si>
  <si>
    <t>Patricio, R</t>
  </si>
  <si>
    <t>Gunn, A</t>
  </si>
  <si>
    <t>Bennett, R</t>
  </si>
  <si>
    <t>Mavropanos, K</t>
  </si>
  <si>
    <t>Guaita, V</t>
  </si>
  <si>
    <t>Doherty, M</t>
  </si>
  <si>
    <t>Boly, W</t>
  </si>
  <si>
    <t>Button, D</t>
  </si>
  <si>
    <t>Fredericks, R</t>
  </si>
  <si>
    <t>Keita, N</t>
  </si>
  <si>
    <t>Fred</t>
  </si>
  <si>
    <t>Yarmolenko, A</t>
  </si>
  <si>
    <t>Diop, I</t>
  </si>
  <si>
    <t>Targett, M</t>
  </si>
  <si>
    <t>Papastathopoulos, S</t>
  </si>
  <si>
    <t>Masina, A</t>
  </si>
  <si>
    <t>Bernardo</t>
  </si>
  <si>
    <t>Fabinho</t>
  </si>
  <si>
    <t>Torreira, L</t>
  </si>
  <si>
    <t>Dalot, D</t>
  </si>
  <si>
    <t>Brooks, D</t>
  </si>
  <si>
    <t>Guendouzi, M</t>
  </si>
  <si>
    <t>Neves, R</t>
  </si>
  <si>
    <t>Gibbs-White, M</t>
  </si>
  <si>
    <t>Success, I</t>
  </si>
  <si>
    <t>Mendy, N</t>
  </si>
  <si>
    <t>Choudhury, H</t>
  </si>
  <si>
    <t>Jota, D</t>
  </si>
  <si>
    <t>Saiss, R</t>
  </si>
  <si>
    <t>Heung-min, S</t>
  </si>
  <si>
    <t>Maddison, J</t>
  </si>
  <si>
    <t>Armstrong, S</t>
  </si>
  <si>
    <t>Origi, D</t>
  </si>
  <si>
    <t>Snodgrass, R</t>
  </si>
  <si>
    <t>Jimenez, R</t>
  </si>
  <si>
    <t>Alisson</t>
  </si>
  <si>
    <t>Balbuena, F</t>
  </si>
  <si>
    <t>Pereira, R</t>
  </si>
  <si>
    <t>Grant, L</t>
  </si>
  <si>
    <t>Vestergaard, J</t>
  </si>
  <si>
    <t>Rico, D</t>
  </si>
  <si>
    <t>Schar, F</t>
  </si>
  <si>
    <t>Jorginho</t>
  </si>
  <si>
    <t>Otto, J</t>
  </si>
  <si>
    <t>Shaqiri, X</t>
  </si>
  <si>
    <t>Moutinho, J</t>
  </si>
  <si>
    <t>Bissouma, Y</t>
  </si>
  <si>
    <t>Anderson, F</t>
  </si>
  <si>
    <t>Pereira, A</t>
  </si>
  <si>
    <t>Hudson-Odoi, C</t>
  </si>
  <si>
    <t>Jahanbakhsh, A</t>
  </si>
  <si>
    <t>Digne, L</t>
  </si>
  <si>
    <t>Muto, Y</t>
  </si>
  <si>
    <t>Meyer, M</t>
  </si>
  <si>
    <t>Gibson, B</t>
  </si>
  <si>
    <t>Grimshaw, D</t>
  </si>
  <si>
    <t>Lerma, J</t>
  </si>
  <si>
    <t>Vydra, M</t>
  </si>
  <si>
    <t>Traore, A</t>
  </si>
  <si>
    <t>Arrizabalaga, K</t>
  </si>
  <si>
    <t>Montoya, M</t>
  </si>
  <si>
    <t>Kovacic, M</t>
  </si>
  <si>
    <t>Gomes, A</t>
  </si>
  <si>
    <t>Bernard</t>
  </si>
  <si>
    <t>Sanchez, C</t>
  </si>
  <si>
    <t>Dendoncker, L</t>
  </si>
  <si>
    <t>Mina, Y</t>
  </si>
  <si>
    <t>Soyuncu, C</t>
  </si>
  <si>
    <t>Fernandez, F</t>
  </si>
  <si>
    <t>Quina, D</t>
  </si>
  <si>
    <t>Simpson, J</t>
  </si>
  <si>
    <t>Vinagre, R</t>
  </si>
  <si>
    <t>Ospina, D*</t>
  </si>
  <si>
    <t>Vlasic, N*</t>
  </si>
  <si>
    <t>McNeil, D</t>
  </si>
  <si>
    <t>Steele, J</t>
  </si>
  <si>
    <t>Skipp, O</t>
  </si>
  <si>
    <t>Valery, Y</t>
  </si>
  <si>
    <t>Longstaff, S</t>
  </si>
  <si>
    <t>Eyoma, T</t>
  </si>
  <si>
    <t>Johnson, T</t>
  </si>
  <si>
    <t>Silva, X</t>
  </si>
  <si>
    <t>Saka, B</t>
  </si>
  <si>
    <t>Willock, J</t>
  </si>
  <si>
    <t>Barnes, H</t>
  </si>
  <si>
    <t>Mepham, C</t>
  </si>
  <si>
    <t>Tielemans, Y</t>
  </si>
  <si>
    <t>Batshuayi, M</t>
  </si>
  <si>
    <t>Almiron, M</t>
  </si>
  <si>
    <t>Folivi, M*</t>
  </si>
  <si>
    <t>Johnson, B</t>
  </si>
  <si>
    <t>Chong, T</t>
  </si>
  <si>
    <t>Garner, J</t>
  </si>
  <si>
    <t>Greenwood, M</t>
  </si>
  <si>
    <t>Travers, M</t>
  </si>
  <si>
    <t>Ederson</t>
  </si>
  <si>
    <t>Kelly, L</t>
  </si>
  <si>
    <t>Tomori, F</t>
  </si>
  <si>
    <t>Franke, M*</t>
  </si>
  <si>
    <t>NOR</t>
  </si>
  <si>
    <t>Freeman, K</t>
  </si>
  <si>
    <t>SHF</t>
  </si>
  <si>
    <t>Baldock, G</t>
  </si>
  <si>
    <t>Stacey, J</t>
  </si>
  <si>
    <t>Holgate, M</t>
  </si>
  <si>
    <t>Krul, T</t>
  </si>
  <si>
    <t>Fahrmann, R</t>
  </si>
  <si>
    <t>Hanley, G</t>
  </si>
  <si>
    <t>James, R</t>
  </si>
  <si>
    <t>Justin, J</t>
  </si>
  <si>
    <t>Nyland, O</t>
  </si>
  <si>
    <t>AVL</t>
  </si>
  <si>
    <t>Soares, C</t>
  </si>
  <si>
    <t>Henderson, D</t>
  </si>
  <si>
    <t>Martina, C</t>
  </si>
  <si>
    <t>Roberto</t>
  </si>
  <si>
    <t>Schelotto, E</t>
  </si>
  <si>
    <t>Steer, J</t>
  </si>
  <si>
    <t>Mings, T</t>
  </si>
  <si>
    <t>McGovern, M</t>
  </si>
  <si>
    <t>Tuanzebe, A</t>
  </si>
  <si>
    <t>Moore, S</t>
  </si>
  <si>
    <t>Heise, P</t>
  </si>
  <si>
    <t>Martinez, E</t>
  </si>
  <si>
    <t>Muric, A*</t>
  </si>
  <si>
    <t>Mateju, A*</t>
  </si>
  <si>
    <t>Taylor, N</t>
  </si>
  <si>
    <t>Jach, J</t>
  </si>
  <si>
    <t>Zimmerman, C</t>
  </si>
  <si>
    <t>Lewis, J</t>
  </si>
  <si>
    <t>Stevens, E</t>
  </si>
  <si>
    <t>Martin, D</t>
  </si>
  <si>
    <t>Miranda, R</t>
  </si>
  <si>
    <t>Macey, M</t>
  </si>
  <si>
    <t>Guilbert, F</t>
  </si>
  <si>
    <t>Burn, D</t>
  </si>
  <si>
    <t>Eastwood, J*</t>
  </si>
  <si>
    <t>Aarons, M</t>
  </si>
  <si>
    <t>Pieters, E</t>
  </si>
  <si>
    <t>Engels, B</t>
  </si>
  <si>
    <t>Hause, K</t>
  </si>
  <si>
    <t>Trippier, K*</t>
  </si>
  <si>
    <t>Klose, T</t>
  </si>
  <si>
    <t>O'Connell, J</t>
  </si>
  <si>
    <t>Dawson, C</t>
  </si>
  <si>
    <t>Konsa, E</t>
  </si>
  <si>
    <t>Pulisic, C</t>
  </si>
  <si>
    <t>Rodri</t>
  </si>
  <si>
    <t>Godfrey, B</t>
  </si>
  <si>
    <t>Egan, J</t>
  </si>
  <si>
    <t>Ndombele, T</t>
  </si>
  <si>
    <t>Byram, S</t>
  </si>
  <si>
    <t>Rodriguez, J</t>
  </si>
  <si>
    <t>Norwood, O</t>
  </si>
  <si>
    <t>Haller, S</t>
  </si>
  <si>
    <t>Pukki, T</t>
  </si>
  <si>
    <t>Cavaleiro, I*</t>
  </si>
  <si>
    <t>Abraham, T</t>
  </si>
  <si>
    <t>Roberts, P</t>
  </si>
  <si>
    <t>Basham, C</t>
  </si>
  <si>
    <t>Sharp, B</t>
  </si>
  <si>
    <t>Gayle, D</t>
  </si>
  <si>
    <t>Drmic, J</t>
  </si>
  <si>
    <t>Joselu*</t>
  </si>
  <si>
    <t>McGoldrick, D</t>
  </si>
  <si>
    <t>Adams, C</t>
  </si>
  <si>
    <t>Grealish, J</t>
  </si>
  <si>
    <t>Wesley</t>
  </si>
  <si>
    <t>Hernandez, O</t>
  </si>
  <si>
    <t>McLean, K</t>
  </si>
  <si>
    <t>Stiepermann, M</t>
  </si>
  <si>
    <t>Freeman, L</t>
  </si>
  <si>
    <t>Srbeny, D</t>
  </si>
  <si>
    <t>Silva, A</t>
  </si>
  <si>
    <t>Tettey, A</t>
  </si>
  <si>
    <t>Hourihane, C</t>
  </si>
  <si>
    <t>Lundstram, J</t>
  </si>
  <si>
    <t>Buendia, E</t>
  </si>
  <si>
    <t>Davis, K</t>
  </si>
  <si>
    <t>Dowell, K*</t>
  </si>
  <si>
    <t>Trybull, T</t>
  </si>
  <si>
    <t>Diabate, F</t>
  </si>
  <si>
    <t>Cantwell, T</t>
  </si>
  <si>
    <t>N'Koudou, G</t>
  </si>
  <si>
    <t>Mount, M</t>
  </si>
  <si>
    <t>Lansbury, H</t>
  </si>
  <si>
    <t>Nelson, R</t>
  </si>
  <si>
    <t>Besic, M</t>
  </si>
  <si>
    <t>McQueen, S</t>
  </si>
  <si>
    <t>McGinn, J</t>
  </si>
  <si>
    <t>Wilson, H</t>
  </si>
  <si>
    <t>Djenepo, M</t>
  </si>
  <si>
    <t>Tshibola, A</t>
  </si>
  <si>
    <t>Mahoney, C*</t>
  </si>
  <si>
    <t>Baningime, B</t>
  </si>
  <si>
    <t>El Ghazi, A</t>
  </si>
  <si>
    <t>James, D</t>
  </si>
  <si>
    <t>Vrancic, M</t>
  </si>
  <si>
    <t>Fornals, P</t>
  </si>
  <si>
    <t>Arnautovic, M*</t>
  </si>
  <si>
    <t>Costa, H*</t>
  </si>
  <si>
    <t>Elmohamady, A</t>
  </si>
  <si>
    <t>Jota</t>
  </si>
  <si>
    <t>Fleck, J</t>
  </si>
  <si>
    <t>Trossard, L</t>
  </si>
  <si>
    <t>Changes made before 7:00pm on Friday 9th. August 2019 will not count against your transfer allocation.  After that date managers may make no more than 4 transfers per week up to a maximum of 24 transfers.  These transfers will be split into 2 batches of 12.  The first batch of 12 may be used in the first half of the season running from Sunday 11th. August 2019 until Saturday 28th. December 2019.  The second batch of 12 transfers may be used in the second half of the season running from Sunday 29th. December 2019 to Saturday 24th. May 2020.  A maximum of 4 transfers may be made in a single transfer week (Sunday to Saturday) with the transfers taking effect from the following Sunday which means that the new scores will show from the Sunday after.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t>
  </si>
  <si>
    <t xml:space="preserve">You may change your Star Player nomination up to 3 times during the season.  These changes may be made at any time although the normal weekly transfer period will apply.  Your Star Player must be a member of your squad; if you wish to have a new Star Player who is not already in your squad you must transfer the new player into your squad and this will count as one of your transfers from your allocation of 24.
Transfer forms will be available from the blue folder behind the bar at The Jolly Fisherman, electronically from John Gallon or online at https://www.thegallons.co.uk/Archive/Football/football2019.html.
</t>
  </si>
  <si>
    <t>Ampadu, E*</t>
  </si>
  <si>
    <t>Leitner, M</t>
  </si>
  <si>
    <t>Knockaert, A*</t>
  </si>
  <si>
    <t>Ruddy, J</t>
  </si>
  <si>
    <t>Joelinton</t>
  </si>
  <si>
    <t>Trezeguet</t>
  </si>
  <si>
    <t>Navarro, M*</t>
  </si>
  <si>
    <t>Wilmot, B*</t>
  </si>
  <si>
    <t>Lookman, A*</t>
  </si>
  <si>
    <t>Obiang, P*</t>
  </si>
  <si>
    <t>Karius, L*</t>
  </si>
  <si>
    <t>Moses, V*</t>
  </si>
  <si>
    <t>Ceballos, D</t>
  </si>
  <si>
    <t>Ayew, J</t>
  </si>
  <si>
    <t>Osborn, B</t>
  </si>
  <si>
    <t>Janssen, V*</t>
  </si>
  <si>
    <t>Defoe, J*</t>
  </si>
  <si>
    <t>Gallagher, S*</t>
  </si>
  <si>
    <t>Baldock, S*</t>
  </si>
  <si>
    <t>Ulloa, L*</t>
  </si>
  <si>
    <t>Clasie, J*</t>
  </si>
  <si>
    <t>Mourgos, S*</t>
  </si>
  <si>
    <t>Vallejo, J</t>
  </si>
  <si>
    <t>Norris, W*</t>
  </si>
  <si>
    <t>Gueye, I*</t>
  </si>
  <si>
    <t>Woodburn, B*</t>
  </si>
  <si>
    <t>Hugill, J*</t>
  </si>
  <si>
    <t>Mir, R*</t>
  </si>
  <si>
    <t>Suttner, M*</t>
  </si>
  <si>
    <t>Billing, P</t>
  </si>
  <si>
    <t>Knight, J*</t>
  </si>
  <si>
    <t>Oxford, R*</t>
  </si>
  <si>
    <t>Woodman, F*</t>
  </si>
  <si>
    <t>Pepe, N</t>
  </si>
  <si>
    <t>Clarke, M*</t>
  </si>
  <si>
    <t>Danjuma, A</t>
  </si>
  <si>
    <t>Nakamba, M</t>
  </si>
  <si>
    <t>Green, A*</t>
  </si>
  <si>
    <t>Peacock-Farrell, B</t>
  </si>
  <si>
    <t>Willems, J</t>
  </si>
  <si>
    <t>Saint-Maximin, A</t>
  </si>
  <si>
    <t>McBurnie, O</t>
  </si>
  <si>
    <t>Mignolet, S*</t>
  </si>
  <si>
    <t>Webster, A</t>
  </si>
  <si>
    <t>Kean, M</t>
  </si>
  <si>
    <t>Gbamin, J</t>
  </si>
  <si>
    <t>Neto, P</t>
  </si>
  <si>
    <t>Jordao, B</t>
  </si>
  <si>
    <t>Sorloth, A*</t>
  </si>
  <si>
    <t>Koscielny, L*</t>
  </si>
  <si>
    <t>Adrian</t>
  </si>
  <si>
    <t>Cahill, G</t>
  </si>
  <si>
    <t>Maupay, N</t>
  </si>
  <si>
    <t>Arter, H*</t>
  </si>
  <si>
    <t>Jenkinson, C*</t>
  </si>
  <si>
    <t>Cardosa, G</t>
  </si>
  <si>
    <t>Tierney, K</t>
  </si>
  <si>
    <t>Sidibe, D</t>
  </si>
  <si>
    <t>Carson, S</t>
  </si>
  <si>
    <t>Verrips, M</t>
  </si>
  <si>
    <t>Bree, J*</t>
  </si>
  <si>
    <t>Cancelo, J</t>
  </si>
  <si>
    <t>Krafth, E</t>
  </si>
  <si>
    <t>Yapi, R</t>
  </si>
  <si>
    <t>Danilo*</t>
  </si>
  <si>
    <t>Lukaku, R*</t>
  </si>
  <si>
    <t>Sessegnon, R</t>
  </si>
  <si>
    <t>Praet, D</t>
  </si>
  <si>
    <t>Austin, C*</t>
  </si>
  <si>
    <t>Duffy, M*</t>
  </si>
  <si>
    <t>Sarr, I</t>
  </si>
  <si>
    <t>Lo Celso, G</t>
  </si>
  <si>
    <t>Welbeck, D</t>
  </si>
  <si>
    <t>Murphy, J*</t>
  </si>
  <si>
    <t>Amadou, I</t>
  </si>
  <si>
    <t>Carroll, A</t>
  </si>
  <si>
    <t>Ajeti, A</t>
  </si>
  <si>
    <t>Diangana, G*</t>
  </si>
  <si>
    <t>Camarasa, V</t>
  </si>
  <si>
    <t>Bjarnason, B*</t>
  </si>
  <si>
    <t>Hogan, S*</t>
  </si>
  <si>
    <t>Mooy, A</t>
  </si>
  <si>
    <t>Wells, N*</t>
  </si>
  <si>
    <t>Enobakhare, B*</t>
  </si>
  <si>
    <t>Danso, K</t>
  </si>
  <si>
    <t>Ramsdale, A</t>
  </si>
  <si>
    <t>Kayal, B*</t>
  </si>
  <si>
    <t>Lonergan, A</t>
  </si>
  <si>
    <t>Kelleher, C</t>
  </si>
  <si>
    <t>Gomes, H</t>
  </si>
  <si>
    <t>Mangala, E*</t>
  </si>
  <si>
    <t>Martinelli, G</t>
  </si>
  <si>
    <t>Thompson, L*</t>
  </si>
  <si>
    <t>King, A*</t>
  </si>
  <si>
    <t>Forster, F*</t>
  </si>
  <si>
    <t>Zappacosta, D*</t>
  </si>
  <si>
    <t>Sema, K*</t>
  </si>
  <si>
    <t>Sims, J*</t>
  </si>
  <si>
    <t>Slimani, I*</t>
  </si>
  <si>
    <t>Hemed, T*</t>
  </si>
  <si>
    <t>Monreal, N*</t>
  </si>
  <si>
    <t>Gilmour, B</t>
  </si>
  <si>
    <t>Mirallas, K*</t>
  </si>
  <si>
    <t>Sanchez, A*</t>
  </si>
  <si>
    <t>Elyounoussi, M*</t>
  </si>
  <si>
    <t>Locadia, J*</t>
  </si>
  <si>
    <t>Connolly, A</t>
  </si>
  <si>
    <t>Smalling, C*</t>
  </si>
  <si>
    <t>Begovic, A*</t>
  </si>
  <si>
    <t>Hoedt, W*</t>
  </si>
  <si>
    <t>Darmian, M*</t>
  </si>
  <si>
    <t>Wright, J*</t>
  </si>
  <si>
    <t>Mkhitaryan, H*</t>
  </si>
  <si>
    <t>Bakayoko, T*</t>
  </si>
  <si>
    <t>Lemina, M*</t>
  </si>
  <si>
    <t>Penaranda, A*</t>
  </si>
  <si>
    <t>Ghezzal, R*</t>
  </si>
  <si>
    <t>Hernandez, J*</t>
  </si>
  <si>
    <t>Elneny, M*</t>
  </si>
  <si>
    <t>Defour, S*</t>
  </si>
  <si>
    <t>Bolasie, Y*</t>
  </si>
  <si>
    <t>Andone, F*</t>
  </si>
  <si>
    <t>Bonatini, L*</t>
  </si>
  <si>
    <t>Kenedy*</t>
  </si>
  <si>
    <t>Okaka, S*</t>
  </si>
  <si>
    <t>Carrillo, G*</t>
  </si>
  <si>
    <t>Garcia, E</t>
  </si>
  <si>
    <t>Foulquier, D</t>
  </si>
  <si>
    <t>Alzate, S</t>
  </si>
  <si>
    <t>Clarke, L</t>
  </si>
  <si>
    <t>Longstaff, M</t>
  </si>
  <si>
    <t>Vorm, M</t>
  </si>
  <si>
    <t>Austin, B</t>
  </si>
  <si>
    <t>Williams, B</t>
  </si>
  <si>
    <t>Kilman, M</t>
  </si>
  <si>
    <t>Perry, T</t>
  </si>
  <si>
    <t>Parrott, T</t>
  </si>
  <si>
    <t>Gordon, A</t>
  </si>
  <si>
    <t>Jones, C</t>
  </si>
  <si>
    <t>Minamino, T</t>
  </si>
  <si>
    <t>Lamptey, T</t>
  </si>
  <si>
    <t>Vodkins, J</t>
  </si>
  <si>
    <t>Harwood-Bellis, T</t>
  </si>
  <si>
    <t>Pierrick, B</t>
  </si>
  <si>
    <t>Smallbone, W</t>
  </si>
  <si>
    <t>Dele-Bashiru, A</t>
  </si>
  <si>
    <t>Idah, A</t>
  </si>
  <si>
    <t>Stearman, R*</t>
  </si>
  <si>
    <t>Williams, N</t>
  </si>
  <si>
    <t>Tanganga, J</t>
  </si>
  <si>
    <t>Guehi, M*</t>
  </si>
  <si>
    <t>Rodwell, J</t>
  </si>
  <si>
    <t>Smith-Rowe, E*</t>
  </si>
  <si>
    <t>Holland, N*</t>
  </si>
  <si>
    <t>Cutrone, P*</t>
  </si>
  <si>
    <t>Brewster, R*</t>
  </si>
  <si>
    <t>Pedro, J</t>
  </si>
  <si>
    <t>Young, A*</t>
  </si>
  <si>
    <t>Randolph, D</t>
  </si>
  <si>
    <t>Reina, P</t>
  </si>
  <si>
    <t>Duda, O</t>
  </si>
  <si>
    <t>Pussetto, I</t>
  </si>
  <si>
    <t>Rupp, L</t>
  </si>
  <si>
    <t>Fernandes, G</t>
  </si>
  <si>
    <t>Allan, T</t>
  </si>
  <si>
    <t>Vassilev, I</t>
  </si>
  <si>
    <t>Nketiah, E</t>
  </si>
  <si>
    <t>Surridge, S</t>
  </si>
  <si>
    <t>Robinson, J</t>
  </si>
  <si>
    <t>Zeegelaar, M*</t>
  </si>
  <si>
    <t>Kalinic, L*</t>
  </si>
  <si>
    <t>Borthwick-Jackson, C*</t>
  </si>
  <si>
    <t>Banks, S</t>
  </si>
  <si>
    <t>Bentaleb, N</t>
  </si>
  <si>
    <t>Kodjia, J*</t>
  </si>
  <si>
    <t>Samatta, M</t>
  </si>
  <si>
    <t>Campana, L</t>
  </si>
  <si>
    <t>Hinds, K</t>
  </si>
  <si>
    <t>Chester, J*</t>
  </si>
  <si>
    <t>Yoshida, M*</t>
  </si>
  <si>
    <t>Lossl, J*</t>
  </si>
  <si>
    <t>Angelino*</t>
  </si>
  <si>
    <t>Mari, P</t>
  </si>
  <si>
    <t>Balogun, L*</t>
  </si>
  <si>
    <t>Retsos, P</t>
  </si>
  <si>
    <t>Prodl, S*</t>
  </si>
  <si>
    <t>Benkovic, F*</t>
  </si>
  <si>
    <t>Dahlberg, P*</t>
  </si>
  <si>
    <t>Smith, B*</t>
  </si>
  <si>
    <t>Bong, G*</t>
  </si>
  <si>
    <t>Bryan, K*</t>
  </si>
  <si>
    <t>Rojo, M*</t>
  </si>
  <si>
    <t>Ramsay, K*</t>
  </si>
  <si>
    <t>Ngakia, J</t>
  </si>
  <si>
    <t>Eriksen, C*</t>
  </si>
  <si>
    <t>Soucek, T</t>
  </si>
  <si>
    <t>Fernandes, B</t>
  </si>
  <si>
    <t>Lazaro, V</t>
  </si>
  <si>
    <t>Berge, S</t>
  </si>
  <si>
    <t>Mac Allister, A</t>
  </si>
  <si>
    <t>Slattery, C*</t>
  </si>
  <si>
    <t>Morrison, R*</t>
  </si>
  <si>
    <t>Bergwijn, S</t>
  </si>
  <si>
    <t>Chirivella, P</t>
  </si>
  <si>
    <t>Sung-yeung, K*</t>
  </si>
  <si>
    <t>Bowen, J</t>
  </si>
  <si>
    <t>Podence, D</t>
  </si>
  <si>
    <t>Brownhill, J</t>
  </si>
  <si>
    <t>Robinson, C*</t>
  </si>
  <si>
    <t>Wickham, C*</t>
  </si>
  <si>
    <t>Ashley-Seal, B*</t>
  </si>
  <si>
    <t>Zivkovic, R</t>
  </si>
  <si>
    <t>Ighalo, O</t>
  </si>
  <si>
    <t>Baston, B</t>
  </si>
  <si>
    <t>van den Berg, S</t>
  </si>
  <si>
    <t>Hoever, K</t>
  </si>
  <si>
    <t>Lewis, A</t>
  </si>
  <si>
    <t>Elliott, H</t>
  </si>
  <si>
    <t>Christie-Davies, I</t>
  </si>
  <si>
    <t>Clarkson, L</t>
  </si>
  <si>
    <t>Hardy, J</t>
  </si>
  <si>
    <t>Millar, L</t>
  </si>
  <si>
    <t>Martin, J</t>
  </si>
  <si>
    <t>Tella, N</t>
  </si>
  <si>
    <t>Thompson, M</t>
  </si>
  <si>
    <t>Sane, L*</t>
  </si>
  <si>
    <t>Schneiderlin, M*</t>
  </si>
  <si>
    <t>Wanyama, V*</t>
  </si>
  <si>
    <t>Thomas, L</t>
  </si>
  <si>
    <t>Branthwaite, J</t>
  </si>
  <si>
    <t>Mitchell,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</si>
</sst>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x14ac:knownFonts="1">
    <font>
      <sz val="8"/>
      <color theme="1"/>
      <name val="Arial"/>
      <family val="2"/>
    </font>
    <font>
      <sz val="8"/>
      <name val="Arial"/>
      <family val="2"/>
    </font>
    <font>
      <sz val="8"/>
      <color indexed="8"/>
      <name val="Arial"/>
      <family val="2"/>
    </font>
    <font>
      <b/>
      <sz val="8"/>
      <name val="Arial"/>
      <family val="2"/>
    </font>
    <font>
      <b/>
      <sz val="18"/>
      <name val="Arial"/>
      <family val="2"/>
    </font>
    <font>
      <b/>
      <sz val="18"/>
      <color indexed="10"/>
      <name val="Arial"/>
      <family val="2"/>
    </font>
    <font>
      <b/>
      <sz val="16"/>
      <name val="Arial"/>
      <family val="2"/>
    </font>
    <font>
      <b/>
      <sz val="16"/>
      <color indexed="10"/>
      <name val="Arial"/>
      <family val="2"/>
    </font>
    <font>
      <b/>
      <sz val="14"/>
      <name val="Arial"/>
      <family val="2"/>
    </font>
    <font>
      <b/>
      <sz val="12"/>
      <name val="Arial"/>
      <family val="2"/>
    </font>
    <font>
      <b/>
      <sz val="12"/>
      <color indexed="10"/>
      <name val="Arial"/>
      <family val="2"/>
    </font>
    <font>
      <b/>
      <sz val="10"/>
      <name val="Arial"/>
      <family val="2"/>
    </font>
    <font>
      <b/>
      <sz val="10"/>
      <color indexed="10"/>
      <name val="Arial"/>
      <family val="2"/>
    </font>
    <font>
      <sz val="10"/>
      <color indexed="10"/>
      <name val="Arial"/>
      <family val="2"/>
    </font>
    <font>
      <sz val="10"/>
      <color indexed="12"/>
      <name val="Arial"/>
      <family val="2"/>
    </font>
    <font>
      <sz val="10"/>
      <name val="Arial"/>
      <family val="2"/>
    </font>
    <font>
      <b/>
      <sz val="10"/>
      <color rgb="FFFF0000"/>
      <name val="Arial"/>
      <family val="2"/>
    </font>
  </fonts>
  <fills count="3">
    <fill>
      <patternFill patternType="none"/>
    </fill>
    <fill>
      <patternFill patternType="gray125"/>
    </fill>
    <fill>
      <patternFill patternType="solid">
        <fgColor indexed="22"/>
        <bgColor indexed="64"/>
      </patternFill>
    </fill>
  </fills>
  <borders count="29">
    <border>
      <left/>
      <right/>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29">
    <xf numFmtId="0" fontId="0" fillId="0" borderId="0" xfId="0"/>
    <xf numFmtId="0" fontId="1" fillId="0" borderId="0" xfId="1" applyFont="1" applyFill="1"/>
    <xf numFmtId="0" fontId="1" fillId="0" borderId="0" xfId="1" applyFont="1" applyFill="1" applyAlignment="1">
      <alignment horizontal="center" wrapText="1"/>
    </xf>
    <xf numFmtId="0" fontId="1" fillId="0" borderId="0" xfId="1" applyFont="1" applyFill="1" applyAlignment="1">
      <alignment wrapText="1"/>
    </xf>
    <xf numFmtId="164" fontId="1" fillId="0" borderId="0" xfId="1" applyNumberFormat="1" applyFont="1" applyFill="1"/>
    <xf numFmtId="0" fontId="1" fillId="0" borderId="0" xfId="1" applyFont="1" applyFill="1" applyAlignment="1">
      <alignment horizontal="center"/>
    </xf>
    <xf numFmtId="165" fontId="1" fillId="0" borderId="0" xfId="1" applyNumberFormat="1" applyFont="1" applyFill="1"/>
    <xf numFmtId="0" fontId="1" fillId="0" borderId="0" xfId="1" applyNumberFormat="1" applyFont="1" applyFill="1"/>
    <xf numFmtId="0" fontId="0" fillId="0" borderId="0" xfId="0" applyProtection="1"/>
    <xf numFmtId="0" fontId="4" fillId="0" borderId="0" xfId="0" applyFont="1" applyProtection="1"/>
    <xf numFmtId="0" fontId="5" fillId="0" borderId="0" xfId="0" applyFont="1" applyProtection="1"/>
    <xf numFmtId="0" fontId="6" fillId="0" borderId="0" xfId="0" applyFont="1" applyProtection="1"/>
    <xf numFmtId="0" fontId="7" fillId="0" borderId="0" xfId="0" applyFont="1" applyProtection="1"/>
    <xf numFmtId="0" fontId="8" fillId="0" borderId="0" xfId="0" applyFont="1" applyProtection="1"/>
    <xf numFmtId="0" fontId="9" fillId="0" borderId="0" xfId="0" applyFont="1" applyProtection="1"/>
    <xf numFmtId="0" fontId="11" fillId="0" borderId="9" xfId="0" applyFont="1" applyBorder="1" applyAlignment="1" applyProtection="1">
      <alignment horizontal="center"/>
    </xf>
    <xf numFmtId="166" fontId="11" fillId="0" borderId="9" xfId="0" applyNumberFormat="1" applyFont="1" applyBorder="1" applyAlignment="1" applyProtection="1">
      <alignment horizontal="center"/>
    </xf>
    <xf numFmtId="0" fontId="11" fillId="0" borderId="0" xfId="0" applyFont="1" applyAlignment="1" applyProtection="1">
      <alignment horizontal="center"/>
    </xf>
    <xf numFmtId="168" fontId="13" fillId="0" borderId="9" xfId="0" applyNumberFormat="1" applyFont="1" applyBorder="1" applyProtection="1">
      <protection locked="0"/>
    </xf>
    <xf numFmtId="0" fontId="13" fillId="0" borderId="9" xfId="0" applyFont="1" applyBorder="1" applyProtection="1"/>
    <xf numFmtId="169" fontId="13" fillId="0" borderId="9" xfId="0" applyNumberFormat="1" applyFont="1" applyBorder="1" applyProtection="1"/>
    <xf numFmtId="168" fontId="14" fillId="0" borderId="9" xfId="0" applyNumberFormat="1" applyFont="1" applyBorder="1" applyProtection="1">
      <protection locked="0"/>
    </xf>
    <xf numFmtId="0" fontId="14" fillId="0" borderId="9" xfId="0" applyFont="1" applyBorder="1" applyProtection="1"/>
    <xf numFmtId="169" fontId="14" fillId="0" borderId="9" xfId="0" applyNumberFormat="1" applyFont="1" applyBorder="1" applyProtection="1"/>
    <xf numFmtId="0" fontId="15" fillId="0" borderId="0" xfId="0" applyFont="1" applyProtection="1"/>
    <xf numFmtId="0" fontId="12" fillId="0" borderId="0" xfId="0" applyFont="1" applyProtection="1"/>
    <xf numFmtId="0" fontId="8" fillId="2" borderId="0" xfId="0" applyFont="1" applyFill="1" applyAlignment="1" applyProtection="1">
      <alignment horizontal="centerContinuous" vertical="center"/>
    </xf>
    <xf numFmtId="0" fontId="9" fillId="0" borderId="0" xfId="0" applyFont="1" applyAlignment="1" applyProtection="1">
      <alignment wrapText="1"/>
    </xf>
    <xf numFmtId="166" fontId="13" fillId="0" borderId="9" xfId="0" applyNumberFormat="1" applyFont="1" applyBorder="1" applyAlignment="1" applyProtection="1">
      <alignment horizontal="right"/>
    </xf>
    <xf numFmtId="168" fontId="14" fillId="0" borderId="9" xfId="0" applyNumberFormat="1" applyFont="1" applyFill="1" applyBorder="1" applyProtection="1"/>
    <xf numFmtId="164" fontId="14" fillId="0" borderId="9" xfId="0" applyNumberFormat="1" applyFont="1" applyFill="1" applyBorder="1" applyProtection="1"/>
    <xf numFmtId="0" fontId="11" fillId="0" borderId="0" xfId="0" applyFont="1" applyProtection="1"/>
    <xf numFmtId="164" fontId="13" fillId="0" borderId="21" xfId="0" applyNumberFormat="1" applyFont="1" applyBorder="1" applyProtection="1">
      <protection locked="0"/>
    </xf>
    <xf numFmtId="165" fontId="14" fillId="0" borderId="9" xfId="0" applyNumberFormat="1" applyFont="1" applyFill="1" applyBorder="1" applyProtection="1"/>
    <xf numFmtId="0" fontId="9" fillId="2" borderId="21" xfId="0" applyFont="1" applyFill="1" applyBorder="1" applyAlignment="1" applyProtection="1">
      <alignment horizontal="centerContinuous"/>
    </xf>
    <xf numFmtId="0" fontId="9" fillId="2" borderId="22" xfId="0" applyFont="1" applyFill="1" applyBorder="1" applyAlignment="1" applyProtection="1">
      <alignment horizontal="centerContinuous"/>
    </xf>
    <xf numFmtId="166" fontId="9" fillId="0" borderId="9" xfId="0" applyNumberFormat="1" applyFont="1" applyBorder="1" applyProtection="1"/>
    <xf numFmtId="0" fontId="10" fillId="0" borderId="9" xfId="0" applyFont="1" applyBorder="1" applyAlignment="1" applyProtection="1">
      <alignment horizontal="center"/>
    </xf>
    <xf numFmtId="0" fontId="10" fillId="0" borderId="9" xfId="0" applyFont="1" applyBorder="1" applyProtection="1"/>
    <xf numFmtId="0" fontId="9" fillId="0" borderId="9" xfId="0" applyFont="1" applyBorder="1" applyProtection="1"/>
    <xf numFmtId="166" fontId="0" fillId="0" borderId="0" xfId="0" applyNumberFormat="1" applyProtection="1"/>
    <xf numFmtId="0" fontId="16" fillId="0" borderId="0" xfId="0" applyFont="1" applyAlignment="1" applyProtection="1"/>
    <xf numFmtId="0" fontId="2" fillId="2" borderId="9"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2" borderId="11" xfId="0" applyFont="1" applyFill="1" applyBorder="1" applyAlignment="1">
      <alignment horizontal="center" vertical="top" wrapText="1"/>
    </xf>
    <xf numFmtId="0" fontId="1" fillId="2" borderId="9" xfId="0" applyFont="1" applyFill="1" applyBorder="1" applyAlignment="1">
      <alignment horizontal="center" vertical="top" wrapText="1"/>
    </xf>
    <xf numFmtId="0" fontId="0" fillId="0" borderId="9" xfId="0" applyBorder="1" applyAlignment="1">
      <alignment wrapText="1"/>
    </xf>
    <xf numFmtId="164" fontId="13" fillId="0" borderId="9" xfId="0" applyNumberFormat="1" applyFont="1" applyFill="1" applyBorder="1" applyProtection="1">
      <protection locked="0"/>
    </xf>
    <xf numFmtId="164" fontId="14" fillId="0" borderId="9" xfId="0" applyNumberFormat="1" applyFont="1" applyBorder="1" applyProtection="1"/>
    <xf numFmtId="0" fontId="10" fillId="0" borderId="0" xfId="0" applyFont="1" applyProtection="1"/>
    <xf numFmtId="0" fontId="8" fillId="2" borderId="23" xfId="0" applyFont="1" applyFill="1" applyBorder="1" applyAlignment="1" applyProtection="1">
      <alignment horizontal="centerContinuous" vertical="center"/>
    </xf>
    <xf numFmtId="0" fontId="1" fillId="0" borderId="5" xfId="0" applyFont="1" applyBorder="1"/>
    <xf numFmtId="0" fontId="1" fillId="0" borderId="0" xfId="0" applyFont="1"/>
    <xf numFmtId="0" fontId="1" fillId="0" borderId="0" xfId="0" applyFont="1" applyAlignment="1">
      <alignment horizontal="center" wrapText="1"/>
    </xf>
    <xf numFmtId="14" fontId="1" fillId="0" borderId="0" xfId="0" applyNumberFormat="1" applyFont="1" applyAlignment="1">
      <alignment horizontal="center" wrapText="1"/>
    </xf>
    <xf numFmtId="164" fontId="1" fillId="0" borderId="7" xfId="0" applyNumberFormat="1" applyFont="1" applyBorder="1"/>
    <xf numFmtId="164" fontId="1" fillId="0" borderId="8" xfId="0" applyNumberFormat="1" applyFont="1" applyBorder="1"/>
    <xf numFmtId="0" fontId="0" fillId="0" borderId="12" xfId="0" applyBorder="1" applyAlignment="1">
      <alignment horizontal="center"/>
    </xf>
    <xf numFmtId="165" fontId="1" fillId="0" borderId="8" xfId="0" applyNumberFormat="1" applyFont="1" applyBorder="1"/>
    <xf numFmtId="0" fontId="1" fillId="0" borderId="8" xfId="0" applyFont="1" applyBorder="1"/>
    <xf numFmtId="0" fontId="3" fillId="0" borderId="8" xfId="0" applyFont="1" applyBorder="1"/>
    <xf numFmtId="166" fontId="1" fillId="0" borderId="8" xfId="0" applyNumberFormat="1" applyFont="1" applyBorder="1"/>
    <xf numFmtId="0" fontId="3" fillId="0" borderId="13" xfId="0" applyFont="1" applyBorder="1"/>
    <xf numFmtId="164" fontId="1" fillId="0" borderId="9" xfId="0" applyNumberFormat="1" applyFont="1" applyBorder="1"/>
    <xf numFmtId="164" fontId="1" fillId="0" borderId="9" xfId="0" applyNumberFormat="1" applyFont="1" applyBorder="1" applyAlignment="1">
      <alignment horizontal="center"/>
    </xf>
    <xf numFmtId="165" fontId="1" fillId="0" borderId="9" xfId="0" applyNumberFormat="1" applyFont="1" applyBorder="1"/>
    <xf numFmtId="0" fontId="1" fillId="0" borderId="9" xfId="0" applyFont="1" applyBorder="1"/>
    <xf numFmtId="0" fontId="3" fillId="0" borderId="9" xfId="0" applyFont="1" applyBorder="1"/>
    <xf numFmtId="0" fontId="1" fillId="0" borderId="0" xfId="0" applyFont="1" applyAlignment="1">
      <alignment wrapText="1"/>
    </xf>
    <xf numFmtId="0" fontId="1" fillId="0" borderId="9" xfId="0" applyFont="1" applyBorder="1" applyAlignment="1">
      <alignment wrapText="1"/>
    </xf>
    <xf numFmtId="164" fontId="1" fillId="0" borderId="14" xfId="0" applyNumberFormat="1" applyFont="1" applyBorder="1"/>
    <xf numFmtId="164" fontId="1" fillId="0" borderId="14" xfId="0" applyNumberFormat="1" applyFont="1" applyBorder="1" applyAlignment="1">
      <alignment horizontal="center"/>
    </xf>
    <xf numFmtId="165" fontId="1" fillId="0" borderId="14" xfId="0" applyNumberFormat="1" applyFont="1" applyBorder="1"/>
    <xf numFmtId="0" fontId="1" fillId="0" borderId="14" xfId="0" applyFont="1" applyBorder="1"/>
    <xf numFmtId="0" fontId="3" fillId="0" borderId="14" xfId="0" applyFont="1" applyBorder="1"/>
    <xf numFmtId="0" fontId="1" fillId="0" borderId="15" xfId="0" applyFont="1" applyBorder="1"/>
    <xf numFmtId="164" fontId="1" fillId="0" borderId="16" xfId="0" applyNumberFormat="1" applyFont="1" applyBorder="1"/>
    <xf numFmtId="166" fontId="1" fillId="0" borderId="16" xfId="0" applyNumberFormat="1" applyFont="1" applyBorder="1"/>
    <xf numFmtId="0" fontId="1" fillId="0" borderId="16" xfId="0" applyFont="1" applyBorder="1"/>
    <xf numFmtId="0" fontId="3" fillId="0" borderId="17" xfId="0" applyFont="1" applyBorder="1"/>
    <xf numFmtId="164" fontId="1" fillId="0" borderId="19" xfId="0" applyNumberFormat="1" applyFont="1" applyBorder="1"/>
    <xf numFmtId="164" fontId="1" fillId="0" borderId="20" xfId="0" applyNumberFormat="1" applyFont="1" applyBorder="1"/>
    <xf numFmtId="0" fontId="3" fillId="0" borderId="16" xfId="0" applyFont="1" applyBorder="1"/>
    <xf numFmtId="164" fontId="1" fillId="0" borderId="0" xfId="0" applyNumberFormat="1" applyFont="1"/>
    <xf numFmtId="0" fontId="1" fillId="0" borderId="0" xfId="0" applyFont="1" applyAlignment="1">
      <alignment horizontal="center"/>
    </xf>
    <xf numFmtId="165" fontId="1" fillId="0" borderId="0" xfId="0" applyNumberFormat="1" applyFont="1"/>
    <xf numFmtId="0" fontId="8" fillId="2" borderId="21" xfId="0" applyFont="1" applyFill="1" applyBorder="1" applyAlignment="1" applyProtection="1">
      <alignment horizontal="center"/>
    </xf>
    <xf numFmtId="0" fontId="8" fillId="2" borderId="22" xfId="0" applyFont="1" applyFill="1" applyBorder="1" applyAlignment="1" applyProtection="1">
      <alignment horizontal="center"/>
    </xf>
    <xf numFmtId="0" fontId="8" fillId="2" borderId="23" xfId="0" applyFont="1" applyFill="1" applyBorder="1" applyAlignment="1" applyProtection="1">
      <alignment horizontal="center"/>
    </xf>
    <xf numFmtId="0" fontId="4" fillId="2" borderId="21" xfId="0" applyFont="1" applyFill="1" applyBorder="1" applyAlignment="1" applyProtection="1">
      <alignment horizontal="center"/>
    </xf>
    <xf numFmtId="0" fontId="4" fillId="2" borderId="22" xfId="0" applyFont="1" applyFill="1" applyBorder="1" applyAlignment="1" applyProtection="1">
      <alignment horizontal="center"/>
    </xf>
    <xf numFmtId="0" fontId="4" fillId="2" borderId="23" xfId="0" applyFont="1" applyFill="1" applyBorder="1" applyAlignment="1" applyProtection="1">
      <alignment horizontal="center"/>
    </xf>
    <xf numFmtId="167" fontId="4" fillId="2" borderId="21" xfId="0" applyNumberFormat="1" applyFont="1" applyFill="1" applyBorder="1" applyAlignment="1" applyProtection="1">
      <alignment horizontal="center"/>
      <protection locked="0"/>
    </xf>
    <xf numFmtId="167" fontId="4" fillId="2" borderId="22" xfId="0" applyNumberFormat="1" applyFont="1" applyFill="1" applyBorder="1" applyAlignment="1" applyProtection="1">
      <alignment horizontal="center"/>
      <protection locked="0"/>
    </xf>
    <xf numFmtId="167" fontId="4" fillId="2" borderId="23" xfId="0" applyNumberFormat="1" applyFont="1" applyFill="1" applyBorder="1" applyAlignment="1" applyProtection="1">
      <alignment horizontal="center"/>
      <protection locked="0"/>
    </xf>
    <xf numFmtId="0" fontId="6" fillId="2" borderId="22" xfId="0" applyFont="1" applyFill="1" applyBorder="1" applyAlignment="1" applyProtection="1">
      <alignment horizontal="center"/>
    </xf>
    <xf numFmtId="0" fontId="6" fillId="2" borderId="23" xfId="0" applyFont="1" applyFill="1" applyBorder="1" applyAlignment="1" applyProtection="1">
      <alignment horizontal="center"/>
    </xf>
    <xf numFmtId="0" fontId="8" fillId="0" borderId="21" xfId="0" applyFont="1" applyBorder="1" applyAlignment="1" applyProtection="1">
      <alignment horizontal="center"/>
    </xf>
    <xf numFmtId="0" fontId="8" fillId="0" borderId="23" xfId="0" applyFont="1" applyBorder="1" applyAlignment="1" applyProtection="1">
      <alignment horizontal="center"/>
    </xf>
    <xf numFmtId="0" fontId="8" fillId="0" borderId="21" xfId="0" applyFont="1" applyBorder="1" applyAlignment="1" applyProtection="1">
      <alignment horizontal="left"/>
      <protection locked="0"/>
    </xf>
    <xf numFmtId="0" fontId="8" fillId="0" borderId="22" xfId="0" applyFont="1" applyBorder="1" applyAlignment="1" applyProtection="1">
      <alignment horizontal="left"/>
      <protection locked="0"/>
    </xf>
    <xf numFmtId="0" fontId="8" fillId="0" borderId="23" xfId="0" applyFont="1" applyBorder="1" applyAlignment="1" applyProtection="1">
      <alignment horizontal="left"/>
      <protection locked="0"/>
    </xf>
    <xf numFmtId="0" fontId="9" fillId="2" borderId="21" xfId="0" applyFont="1" applyFill="1" applyBorder="1" applyAlignment="1" applyProtection="1">
      <alignment horizontal="center"/>
    </xf>
    <xf numFmtId="0" fontId="9" fillId="2" borderId="22" xfId="0" applyFont="1" applyFill="1" applyBorder="1" applyAlignment="1" applyProtection="1">
      <alignment horizontal="center"/>
    </xf>
    <xf numFmtId="0" fontId="9" fillId="2" borderId="23" xfId="0" applyFont="1" applyFill="1" applyBorder="1" applyAlignment="1" applyProtection="1">
      <alignment horizontal="center"/>
    </xf>
    <xf numFmtId="0" fontId="9" fillId="0" borderId="21" xfId="0" applyFont="1" applyBorder="1" applyAlignment="1" applyProtection="1">
      <alignment horizontal="center"/>
    </xf>
    <xf numFmtId="0" fontId="9" fillId="0" borderId="22" xfId="0" applyFont="1" applyBorder="1" applyAlignment="1" applyProtection="1">
      <alignment horizontal="center"/>
    </xf>
    <xf numFmtId="0" fontId="9" fillId="0" borderId="23" xfId="0" applyFont="1" applyBorder="1" applyAlignment="1" applyProtection="1">
      <alignment horizontal="center"/>
    </xf>
    <xf numFmtId="0" fontId="1" fillId="0" borderId="24" xfId="0" applyFont="1" applyBorder="1" applyAlignment="1" applyProtection="1">
      <alignment horizontal="left" vertical="top" wrapText="1"/>
    </xf>
    <xf numFmtId="0" fontId="1" fillId="0" borderId="25" xfId="0" applyFont="1" applyBorder="1" applyAlignment="1" applyProtection="1">
      <alignment horizontal="left" vertical="top" wrapText="1"/>
    </xf>
    <xf numFmtId="0" fontId="1" fillId="0" borderId="26" xfId="0" applyFont="1" applyBorder="1" applyAlignment="1" applyProtection="1">
      <alignment horizontal="left" vertical="top" wrapText="1"/>
    </xf>
    <xf numFmtId="0" fontId="1" fillId="0" borderId="27" xfId="0" applyFont="1" applyBorder="1" applyAlignment="1" applyProtection="1">
      <alignment horizontal="left" vertical="top" wrapText="1"/>
    </xf>
    <xf numFmtId="0" fontId="1" fillId="0" borderId="12" xfId="0" applyFont="1" applyBorder="1" applyAlignment="1" applyProtection="1">
      <alignment horizontal="left" vertical="top" wrapText="1"/>
    </xf>
    <xf numFmtId="0" fontId="1" fillId="0" borderId="28" xfId="0" applyFont="1" applyBorder="1" applyAlignment="1" applyProtection="1">
      <alignment horizontal="left" vertical="top" wrapText="1"/>
    </xf>
    <xf numFmtId="164" fontId="9" fillId="2" borderId="21" xfId="0" applyNumberFormat="1" applyFont="1" applyFill="1" applyBorder="1" applyAlignment="1" applyProtection="1">
      <alignment horizontal="center"/>
    </xf>
    <xf numFmtId="164" fontId="9" fillId="2" borderId="22" xfId="0" applyNumberFormat="1" applyFont="1" applyFill="1" applyBorder="1" applyAlignment="1" applyProtection="1">
      <alignment horizontal="center"/>
    </xf>
    <xf numFmtId="164" fontId="9" fillId="2" borderId="23" xfId="0" applyNumberFormat="1" applyFont="1" applyFill="1" applyBorder="1" applyAlignment="1" applyProtection="1">
      <alignment horizontal="center"/>
    </xf>
    <xf numFmtId="164" fontId="1" fillId="2" borderId="2" xfId="0" applyNumberFormat="1" applyFont="1" applyFill="1" applyBorder="1" applyAlignment="1">
      <alignment horizontal="center" vertical="top" wrapText="1"/>
    </xf>
    <xf numFmtId="164" fontId="1" fillId="2" borderId="8" xfId="0" applyNumberFormat="1" applyFont="1" applyFill="1" applyBorder="1" applyAlignment="1">
      <alignment horizontal="center" vertical="top" wrapText="1"/>
    </xf>
    <xf numFmtId="165" fontId="2" fillId="2" borderId="3" xfId="0" applyNumberFormat="1" applyFont="1" applyFill="1" applyBorder="1" applyAlignment="1">
      <alignment horizontal="center" vertical="top" wrapText="1"/>
    </xf>
    <xf numFmtId="165" fontId="2" fillId="2" borderId="4"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165" fontId="2" fillId="2" borderId="2" xfId="0" applyNumberFormat="1" applyFont="1" applyFill="1" applyBorder="1" applyAlignment="1">
      <alignment horizontal="center" vertical="top" wrapText="1"/>
    </xf>
    <xf numFmtId="165" fontId="2" fillId="2" borderId="8" xfId="0" applyNumberFormat="1" applyFont="1" applyFill="1" applyBorder="1" applyAlignment="1">
      <alignment horizontal="center" vertical="top" wrapText="1"/>
    </xf>
    <xf numFmtId="165" fontId="2" fillId="2" borderId="6" xfId="0" applyNumberFormat="1" applyFont="1" applyFill="1" applyBorder="1" applyAlignment="1">
      <alignment horizontal="center" vertical="top" wrapText="1"/>
    </xf>
    <xf numFmtId="164" fontId="1" fillId="2" borderId="1" xfId="0" applyNumberFormat="1" applyFont="1" applyFill="1" applyBorder="1" applyAlignment="1">
      <alignment horizontal="center" vertical="top" wrapText="1"/>
    </xf>
    <xf numFmtId="164" fontId="1" fillId="2" borderId="7" xfId="0" applyNumberFormat="1" applyFont="1" applyFill="1" applyBorder="1" applyAlignment="1">
      <alignment horizontal="center" vertical="top" wrapText="1"/>
    </xf>
    <xf numFmtId="165" fontId="2" fillId="2" borderId="18" xfId="0" applyNumberFormat="1" applyFont="1" applyFill="1" applyBorder="1" applyAlignment="1">
      <alignment horizontal="center" vertical="top" wrapText="1"/>
    </xf>
  </cellXfs>
  <cellStyles count="2">
    <cellStyle name="Normal" xfId="0" builtinId="0"/>
    <cellStyle name="Normal 2" xfId="1" xr:uid="{00000000-0005-0000-0000-000001000000}"/>
  </cellStyles>
  <dxfs count="23">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lor rgb="FFFF0000"/>
      </font>
      <fill>
        <patternFill>
          <bgColor rgb="FFFF0000"/>
        </patternFill>
      </fill>
    </dxf>
    <dxf>
      <fill>
        <patternFill>
          <bgColor indexed="22"/>
        </patternFill>
      </fill>
    </dxf>
    <dxf>
      <font>
        <condense val="0"/>
        <extend val="0"/>
        <color indexed="10"/>
      </font>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48"/>
  <sheetViews>
    <sheetView tabSelected="1" workbookViewId="0">
      <selection activeCell="C4" sqref="C4:J4"/>
    </sheetView>
  </sheetViews>
  <sheetFormatPr defaultColWidth="9.28515625" defaultRowHeight="10.199999999999999" x14ac:dyDescent="0.2"/>
  <cols>
    <col min="1" max="1" width="7.42578125" style="8" customWidth="1"/>
    <col min="2" max="2" width="39.140625" style="8" customWidth="1"/>
    <col min="3" max="3" width="9.7109375" style="8" customWidth="1"/>
    <col min="4" max="4" width="8" style="8" customWidth="1"/>
    <col min="5" max="5" width="10.85546875" style="40" bestFit="1" customWidth="1"/>
    <col min="6" max="6" width="7.42578125" style="8" customWidth="1"/>
    <col min="7" max="7" width="39.140625" style="8" customWidth="1"/>
    <col min="8" max="8" width="9.7109375" style="8" customWidth="1"/>
    <col min="9" max="9" width="8" style="8" bestFit="1" customWidth="1"/>
    <col min="10" max="10" width="10.85546875" style="40" bestFit="1" customWidth="1"/>
    <col min="11" max="11" width="9.28515625" style="8"/>
    <col min="12" max="12" width="10.28515625" style="8" bestFit="1" customWidth="1"/>
    <col min="13" max="16384" width="9.28515625" style="8"/>
  </cols>
  <sheetData>
    <row r="1" spans="1:12" ht="23.25" x14ac:dyDescent="0.35">
      <c r="A1" s="89" t="s">
        <v>8</v>
      </c>
      <c r="B1" s="90"/>
      <c r="C1" s="90"/>
      <c r="D1" s="90"/>
      <c r="E1" s="90"/>
      <c r="F1" s="90"/>
      <c r="G1" s="90"/>
      <c r="H1" s="90"/>
      <c r="I1" s="90"/>
      <c r="J1" s="91"/>
    </row>
    <row r="2" spans="1:12" s="9" customFormat="1" ht="23.25" x14ac:dyDescent="0.35">
      <c r="A2" s="89" t="s">
        <v>9</v>
      </c>
      <c r="B2" s="90"/>
      <c r="C2" s="90"/>
      <c r="D2" s="90"/>
      <c r="E2" s="90"/>
      <c r="F2" s="91"/>
      <c r="G2" s="92"/>
      <c r="H2" s="93"/>
      <c r="I2" s="93"/>
      <c r="J2" s="94"/>
      <c r="L2" s="10"/>
    </row>
    <row r="3" spans="1:12" s="11" customFormat="1" ht="20.25" x14ac:dyDescent="0.3">
      <c r="A3" s="95"/>
      <c r="B3" s="95"/>
      <c r="C3" s="95"/>
      <c r="D3" s="95"/>
      <c r="E3" s="95"/>
      <c r="F3" s="95"/>
      <c r="G3" s="95"/>
      <c r="H3" s="95"/>
      <c r="I3" s="95"/>
      <c r="J3" s="96"/>
      <c r="L3" s="12"/>
    </row>
    <row r="4" spans="1:12" s="13" customFormat="1" ht="18" x14ac:dyDescent="0.25">
      <c r="A4" s="97" t="s">
        <v>10</v>
      </c>
      <c r="B4" s="98"/>
      <c r="C4" s="99"/>
      <c r="D4" s="100"/>
      <c r="E4" s="100"/>
      <c r="F4" s="100"/>
      <c r="G4" s="100"/>
      <c r="H4" s="100"/>
      <c r="I4" s="100"/>
      <c r="J4" s="101"/>
    </row>
    <row r="5" spans="1:12" s="13" customFormat="1" ht="18" x14ac:dyDescent="0.25">
      <c r="A5" s="97" t="s">
        <v>11</v>
      </c>
      <c r="B5" s="98"/>
      <c r="C5" s="99"/>
      <c r="D5" s="100"/>
      <c r="E5" s="100"/>
      <c r="F5" s="100"/>
      <c r="G5" s="100"/>
      <c r="H5" s="100"/>
      <c r="I5" s="100"/>
      <c r="J5" s="101"/>
    </row>
    <row r="6" spans="1:12" s="13" customFormat="1" ht="18" x14ac:dyDescent="0.25">
      <c r="A6" s="86" t="s">
        <v>12</v>
      </c>
      <c r="B6" s="87"/>
      <c r="C6" s="87"/>
      <c r="D6" s="87"/>
      <c r="E6" s="87"/>
      <c r="F6" s="87"/>
      <c r="G6" s="87"/>
      <c r="H6" s="87"/>
      <c r="I6" s="87"/>
      <c r="J6" s="88"/>
    </row>
    <row r="7" spans="1:12" s="14" customFormat="1" ht="15.75" x14ac:dyDescent="0.25">
      <c r="A7" s="102" t="s">
        <v>13</v>
      </c>
      <c r="B7" s="103"/>
      <c r="C7" s="103"/>
      <c r="D7" s="103"/>
      <c r="E7" s="104"/>
      <c r="F7" s="102" t="s">
        <v>14</v>
      </c>
      <c r="G7" s="103"/>
      <c r="H7" s="103"/>
      <c r="I7" s="103"/>
      <c r="J7" s="104"/>
      <c r="L7" s="49" t="str">
        <f ca="1">IF($L$8&amp;$L$9&amp;$L$10&amp;$L$11&amp;$L$12&amp;$L$13&amp;$L$14&amp;$L$15&amp;$L$16&gt;"","Warning:  Your proposed team is not legal because:","")</f>
        <v/>
      </c>
    </row>
    <row r="8" spans="1:12" s="17" customFormat="1" ht="12.75" x14ac:dyDescent="0.2">
      <c r="A8" s="15" t="s">
        <v>15</v>
      </c>
      <c r="B8" s="15" t="s">
        <v>1</v>
      </c>
      <c r="C8" s="15" t="s">
        <v>16</v>
      </c>
      <c r="D8" s="15" t="s">
        <v>3</v>
      </c>
      <c r="E8" s="16" t="s">
        <v>17</v>
      </c>
      <c r="F8" s="15" t="s">
        <v>15</v>
      </c>
      <c r="G8" s="15" t="s">
        <v>1</v>
      </c>
      <c r="H8" s="15" t="s">
        <v>16</v>
      </c>
      <c r="I8" s="15" t="s">
        <v>3</v>
      </c>
      <c r="J8" s="16" t="s">
        <v>17</v>
      </c>
      <c r="L8" s="25" t="str">
        <f>IF(COUNT($F$19:$F$33)+COUNT($F$35)=16,IF($F$37="Error", "Your Star Player is not on your Team Sheet",""),"")</f>
        <v/>
      </c>
    </row>
    <row r="9" spans="1:12" s="24" customFormat="1" ht="12.75" x14ac:dyDescent="0.2">
      <c r="A9" s="18"/>
      <c r="B9" s="19" t="str">
        <f ca="1">IF($A9&lt;&gt;"",IF(ISNA(MATCH($A9,$A$19:$A$33,0)),"This Player is not in your Team List",INDIRECT(ADDRESS(SUMPRODUCT(--('Player List'!$A$1:$W$297=$A9)*ROW('Player List'!$A$1:$W$297)),SUMPRODUCT(--('Player List'!$A$1:$W$297=$A9)*COLUMN('Player List'!$A$1:$W$297))+COLUMN(B9)-1,,,"Player List"))),"")</f>
        <v/>
      </c>
      <c r="C9" s="19" t="str">
        <f ca="1">IF($A9&lt;&gt;"",IF(ISNA(MATCH($A9,$A$19:$A$33,0)),"",INDIRECT(ADDRESS(SUMPRODUCT(--('Player List'!$A$1:$W$297=$A9)*ROW('Player List'!$A$1:$W$297)),SUMPRODUCT(--('Player List'!$A$1:$W$297=$A9)*COLUMN('Player List'!$A$1:$W$297))+COLUMN(C9)-1,,,"Player List"))),"")</f>
        <v/>
      </c>
      <c r="D9" s="19" t="str">
        <f ca="1">IF($A9&lt;&gt;"",IF(ISNA(MATCH($A9,$A$19:$A$33,0)),"",INDIRECT(ADDRESS(SUMPRODUCT(--('Player List'!$A$1:$W$297=$A9)*ROW('Player List'!$A$1:$W$297)),SUMPRODUCT(--('Player List'!$A$1:$W$297=$A9)*COLUMN('Player List'!$A$1:$W$297))+COLUMN(D9)-1,,,"Player List"))),"")</f>
        <v/>
      </c>
      <c r="E9" s="20" t="str">
        <f ca="1">IF($A9&lt;&gt;"",IF(ISNA(MATCH($A9,$A$19:$A$33,0)),"",INDIRECT(ADDRESS(SUMPRODUCT(--('Player List'!$A$1:$W$297=$A9)*ROW('Player List'!$A$1:$W$297)),SUMPRODUCT(--('Player List'!$A$1:$W$297=$A9)*COLUMN('Player List'!$A$1:$W$297))+COLUMN(E9)-1,,,"Player List"))),"")</f>
        <v/>
      </c>
      <c r="F9" s="21"/>
      <c r="G9" s="48" t="str">
        <f ca="1">IF(AND($A9&gt;0,$F9=0),"Please enter replacement player",IF($F9&lt;&gt;"",INDIRECT(ADDRESS(SUMPRODUCT(--('Player List'!$A$1:$W$297=$F9)*ROW('Player List'!$A$1:$W$297)),SUMPRODUCT(--('Player List'!$A$1:$W$297=$F9)*COLUMN('Player List'!$A$1:$W$297))+COLUMN(G9)-6,,,"Player List")),""))</f>
        <v/>
      </c>
      <c r="H9" s="22" t="str">
        <f ca="1">IF($F9&lt;&gt;"",INDIRECT(ADDRESS(SUMPRODUCT(--('Player List'!$A$1:$W$297=$F9)*ROW('Player List'!$A$1:$W$297)),SUMPRODUCT(--('Player List'!$A$1:$W$297=$F9)*COLUMN('Player List'!$A$1:$W$297))+COLUMN(H9)-6,,,"Player List")),"")</f>
        <v/>
      </c>
      <c r="I9" s="22" t="str">
        <f ca="1">IF($F9&lt;&gt;"",INDIRECT(ADDRESS(SUMPRODUCT(--('Player List'!$A$1:$W$297=$F9)*ROW('Player List'!$A$1:$W$297)),SUMPRODUCT(--('Player List'!$A$1:$W$297=$F9)*COLUMN('Player List'!$A$1:$W$297))+COLUMN(I9)-6,,,"Player List")),"")</f>
        <v/>
      </c>
      <c r="J9" s="23" t="str">
        <f ca="1">IF($F9&lt;&gt;"",INDIRECT(ADDRESS(SUMPRODUCT(--('Player List'!$A$1:$W$297=$F9)*ROW('Player List'!$A$1:$W$297)),SUMPRODUCT(--('Player List'!$A$1:$W$297=$F9)*COLUMN('Player List'!$A$1:$W$297))+COLUMN(J9)-6,,,"Player List")),"")</f>
        <v/>
      </c>
      <c r="L9" s="25" t="str">
        <f>IF(COUNT($F$19:$F$33)+COUNT($F$35)=16,IF($G$37="Error","You have duplicated a player",""),"")</f>
        <v/>
      </c>
    </row>
    <row r="10" spans="1:12" s="24" customFormat="1" ht="12.75" x14ac:dyDescent="0.2">
      <c r="A10" s="18"/>
      <c r="B10" s="19" t="str">
        <f ca="1">IF($A10&lt;&gt;"",IF(ISNA(MATCH($A10,$A$19:$A$33,0)),"This Player is not in your Team List",INDIRECT(ADDRESS(SUMPRODUCT(--('Player List'!$A$1:$W$297=$A10)*ROW('Player List'!$A$1:$W$297)),SUMPRODUCT(--('Player List'!$A$1:$W$297=$A10)*COLUMN('Player List'!$A$1:$W$297))+COLUMN(B10)-1,,,"Player List"))),"")</f>
        <v/>
      </c>
      <c r="C10" s="19" t="str">
        <f ca="1">IF($A10&lt;&gt;"",IF(ISNA(MATCH($A10,$A$19:$A$33,0)),"",INDIRECT(ADDRESS(SUMPRODUCT(--('Player List'!$A$1:$W$297=$A10)*ROW('Player List'!$A$1:$W$297)),SUMPRODUCT(--('Player List'!$A$1:$W$297=$A10)*COLUMN('Player List'!$A$1:$W$297))+COLUMN(C10)-1,,,"Player List"))),"")</f>
        <v/>
      </c>
      <c r="D10" s="19" t="str">
        <f ca="1">IF($A10&lt;&gt;"",IF(ISNA(MATCH($A10,$A$19:$A$33,0)),"",INDIRECT(ADDRESS(SUMPRODUCT(--('Player List'!$A$1:$W$297=$A10)*ROW('Player List'!$A$1:$W$297)),SUMPRODUCT(--('Player List'!$A$1:$W$297=$A10)*COLUMN('Player List'!$A$1:$W$297))+COLUMN(D10)-1,,,"Player List"))),"")</f>
        <v/>
      </c>
      <c r="E10" s="20" t="str">
        <f ca="1">IF($A10&lt;&gt;"",IF(ISNA(MATCH($A10,$A$19:$A$33,0)),"",INDIRECT(ADDRESS(SUMPRODUCT(--('Player List'!$A$1:$W$297=$A10)*ROW('Player List'!$A$1:$W$297)),SUMPRODUCT(--('Player List'!$A$1:$W$297=$A10)*COLUMN('Player List'!$A$1:$W$297))+COLUMN(E10)-1,,,"Player List"))),"")</f>
        <v/>
      </c>
      <c r="F10" s="21"/>
      <c r="G10" s="48" t="str">
        <f ca="1">IF(AND($A10&gt;0,$F10=0),"Please enter replacement player",IF($F10&lt;&gt;"",INDIRECT(ADDRESS(SUMPRODUCT(--('Player List'!$A$1:$W$297=$F10)*ROW('Player List'!$A$1:$W$297)),SUMPRODUCT(--('Player List'!$A$1:$W$297=$F10)*COLUMN('Player List'!$A$1:$W$297))+COLUMN(G10)-6,,,"Player List")),""))</f>
        <v/>
      </c>
      <c r="H10" s="22" t="str">
        <f ca="1">IF($F10&lt;&gt;"",INDIRECT(ADDRESS(SUMPRODUCT(--('Player List'!$A$1:$W$297=$F10)*ROW('Player List'!$A$1:$W$297)),SUMPRODUCT(--('Player List'!$A$1:$W$297=$F10)*COLUMN('Player List'!$A$1:$W$297))+COLUMN(H10)-6,,,"Player List")),"")</f>
        <v/>
      </c>
      <c r="I10" s="22" t="str">
        <f ca="1">IF($F10&lt;&gt;"",INDIRECT(ADDRESS(SUMPRODUCT(--('Player List'!$A$1:$W$297=$F10)*ROW('Player List'!$A$1:$W$297)),SUMPRODUCT(--('Player List'!$A$1:$W$297=$F10)*COLUMN('Player List'!$A$1:$W$297))+COLUMN(I10)-6,,,"Player List")),"")</f>
        <v/>
      </c>
      <c r="J10" s="23" t="str">
        <f ca="1">IF($F10&lt;&gt;"",INDIRECT(ADDRESS(SUMPRODUCT(--('Player List'!$A$1:$W$297=$F10)*ROW('Player List'!$A$1:$W$297)),SUMPRODUCT(--('Player List'!$A$1:$W$297=$F10)*COLUMN('Player List'!$A$1:$W$297))+COLUMN(J10)-6,,,"Player List")),"")</f>
        <v/>
      </c>
      <c r="L10" s="25" t="str">
        <f>IF(COUNT($F$19:$F$33)+COUNT($F$35)=16,IF($H$37="Error","You have selected an illegal formation",""),"")</f>
        <v/>
      </c>
    </row>
    <row r="11" spans="1:12" s="24" customFormat="1" ht="12.75" x14ac:dyDescent="0.2">
      <c r="A11" s="18"/>
      <c r="B11" s="19" t="str">
        <f ca="1">IF($A11&lt;&gt;"",IF(ISNA(MATCH($A11,$A$19:$A$33,0)),"This Player is not in your Team List",INDIRECT(ADDRESS(SUMPRODUCT(--('Player List'!$A$1:$W$297=$A11)*ROW('Player List'!$A$1:$W$297)),SUMPRODUCT(--('Player List'!$A$1:$W$297=$A11)*COLUMN('Player List'!$A$1:$W$297))+COLUMN(B11)-1,,,"Player List"))),"")</f>
        <v/>
      </c>
      <c r="C11" s="19" t="str">
        <f ca="1">IF($A11&lt;&gt;"",IF(ISNA(MATCH($A11,$A$19:$A$33,0)),"",INDIRECT(ADDRESS(SUMPRODUCT(--('Player List'!$A$1:$W$297=$A11)*ROW('Player List'!$A$1:$W$297)),SUMPRODUCT(--('Player List'!$A$1:$W$297=$A11)*COLUMN('Player List'!$A$1:$W$297))+COLUMN(C11)-1,,,"Player List"))),"")</f>
        <v/>
      </c>
      <c r="D11" s="19" t="str">
        <f ca="1">IF($A11&lt;&gt;"",IF(ISNA(MATCH($A11,$A$19:$A$33,0)),"",INDIRECT(ADDRESS(SUMPRODUCT(--('Player List'!$A$1:$W$297=$A11)*ROW('Player List'!$A$1:$W$297)),SUMPRODUCT(--('Player List'!$A$1:$W$297=$A11)*COLUMN('Player List'!$A$1:$W$297))+COLUMN(D11)-1,,,"Player List"))),"")</f>
        <v/>
      </c>
      <c r="E11" s="20" t="str">
        <f ca="1">IF($A11&lt;&gt;"",IF(ISNA(MATCH($A11,$A$19:$A$33,0)),"",INDIRECT(ADDRESS(SUMPRODUCT(--('Player List'!$A$1:$W$297=$A11)*ROW('Player List'!$A$1:$W$297)),SUMPRODUCT(--('Player List'!$A$1:$W$297=$A11)*COLUMN('Player List'!$A$1:$W$297))+COLUMN(E11)-1,,,"Player List"))),"")</f>
        <v/>
      </c>
      <c r="F11" s="21"/>
      <c r="G11" s="48" t="str">
        <f ca="1">IF(AND($A11&gt;0,$F11=0),"Please enter replacement player",IF($F11&lt;&gt;"",INDIRECT(ADDRESS(SUMPRODUCT(--('Player List'!$A$1:$W$297=$F11)*ROW('Player List'!$A$1:$W$297)),SUMPRODUCT(--('Player List'!$A$1:$W$297=$F11)*COLUMN('Player List'!$A$1:$W$297))+COLUMN(G11)-6,,,"Player List")),""))</f>
        <v/>
      </c>
      <c r="H11" s="22" t="str">
        <f ca="1">IF($F11&lt;&gt;"",INDIRECT(ADDRESS(SUMPRODUCT(--('Player List'!$A$1:$W$297=$F11)*ROW('Player List'!$A$1:$W$297)),SUMPRODUCT(--('Player List'!$A$1:$W$297=$F11)*COLUMN('Player List'!$A$1:$W$297))+COLUMN(H11)-6,,,"Player List")),"")</f>
        <v/>
      </c>
      <c r="I11" s="22" t="str">
        <f ca="1">IF($F11&lt;&gt;"",INDIRECT(ADDRESS(SUMPRODUCT(--('Player List'!$A$1:$W$297=$F11)*ROW('Player List'!$A$1:$W$297)),SUMPRODUCT(--('Player List'!$A$1:$W$297=$F11)*COLUMN('Player List'!$A$1:$W$297))+COLUMN(I11)-6,,,"Player List")),"")</f>
        <v/>
      </c>
      <c r="J11" s="23" t="str">
        <f ca="1">IF($F11&lt;&gt;"",INDIRECT(ADDRESS(SUMPRODUCT(--('Player List'!$A$1:$W$297=$F11)*ROW('Player List'!$A$1:$W$297)),SUMPRODUCT(--('Player List'!$A$1:$W$297=$F11)*COLUMN('Player List'!$A$1:$W$297))+COLUMN(J11)-6,,,"Player List")),"")</f>
        <v/>
      </c>
      <c r="L11" s="25" t="str">
        <f>IF(COUNT($F$19:$F$33)+COUNT($F$35)=16,IF($I$37="Error","You have more than "&amp; 'Player List'!$C$300&amp;" players from one team",""),"")</f>
        <v/>
      </c>
    </row>
    <row r="12" spans="1:12" s="24" customFormat="1" ht="12.75" x14ac:dyDescent="0.2">
      <c r="A12" s="18"/>
      <c r="B12" s="19" t="str">
        <f ca="1">IF($A12&lt;&gt;"",IF(ISNA(MATCH($A12,$A$19:$A$33,0)),"This Player is not in your Team List",INDIRECT(ADDRESS(SUMPRODUCT(--('Player List'!$A$1:$W$297=$A12)*ROW('Player List'!$A$1:$W$297)),SUMPRODUCT(--('Player List'!$A$1:$W$297=$A12)*COLUMN('Player List'!$A$1:$W$297))+COLUMN(B12)-1,,,"Player List"))),"")</f>
        <v/>
      </c>
      <c r="C12" s="19" t="str">
        <f ca="1">IF($A12&lt;&gt;"",IF(ISNA(MATCH($A12,$A$19:$A$33,0)),"",INDIRECT(ADDRESS(SUMPRODUCT(--('Player List'!$A$1:$W$297=$A12)*ROW('Player List'!$A$1:$W$297)),SUMPRODUCT(--('Player List'!$A$1:$W$297=$A12)*COLUMN('Player List'!$A$1:$W$297))+COLUMN(C12)-1,,,"Player List"))),"")</f>
        <v/>
      </c>
      <c r="D12" s="19" t="str">
        <f ca="1">IF($A12&lt;&gt;"",IF(ISNA(MATCH($A12,$A$19:$A$33,0)),"",INDIRECT(ADDRESS(SUMPRODUCT(--('Player List'!$A$1:$W$297=$A12)*ROW('Player List'!$A$1:$W$297)),SUMPRODUCT(--('Player List'!$A$1:$W$297=$A12)*COLUMN('Player List'!$A$1:$W$297))+COLUMN(D12)-1,,,"Player List"))),"")</f>
        <v/>
      </c>
      <c r="E12" s="20" t="str">
        <f ca="1">IF($A12&lt;&gt;"",IF(ISNA(MATCH($A12,$A$19:$A$33,0)),"",INDIRECT(ADDRESS(SUMPRODUCT(--('Player List'!$A$1:$W$297=$A12)*ROW('Player List'!$A$1:$W$297)),SUMPRODUCT(--('Player List'!$A$1:$W$297=$A12)*COLUMN('Player List'!$A$1:$W$297))+COLUMN(E12)-1,,,"Player List"))),"")</f>
        <v/>
      </c>
      <c r="F12" s="21"/>
      <c r="G12" s="48" t="str">
        <f ca="1">IF(AND($A12&gt;0,$F12=0),"Please enter replacement player",IF($F12&lt;&gt;"",INDIRECT(ADDRESS(SUMPRODUCT(--('Player List'!$A$1:$W$297=$F12)*ROW('Player List'!$A$1:$W$297)),SUMPRODUCT(--('Player List'!$A$1:$W$297=$F12)*COLUMN('Player List'!$A$1:$W$297))+COLUMN(G12)-6,,,"Player List")),""))</f>
        <v/>
      </c>
      <c r="H12" s="22" t="str">
        <f ca="1">IF($F12&lt;&gt;"",INDIRECT(ADDRESS(SUMPRODUCT(--('Player List'!$A$1:$W$297=$F12)*ROW('Player List'!$A$1:$W$297)),SUMPRODUCT(--('Player List'!$A$1:$W$297=$F12)*COLUMN('Player List'!$A$1:$W$297))+COLUMN(H12)-6,,,"Player List")),"")</f>
        <v/>
      </c>
      <c r="I12" s="22" t="str">
        <f ca="1">IF($F12&lt;&gt;"",INDIRECT(ADDRESS(SUMPRODUCT(--('Player List'!$A$1:$W$297=$F12)*ROW('Player List'!$A$1:$W$297)),SUMPRODUCT(--('Player List'!$A$1:$W$297=$F12)*COLUMN('Player List'!$A$1:$W$297))+COLUMN(I12)-6,,,"Player List")),"")</f>
        <v/>
      </c>
      <c r="J12" s="23" t="str">
        <f ca="1">IF($F12&lt;&gt;"",INDIRECT(ADDRESS(SUMPRODUCT(--('Player List'!$A$1:$W$297=$F12)*ROW('Player List'!$A$1:$W$297)),SUMPRODUCT(--('Player List'!$A$1:$W$297=$F12)*COLUMN('Player List'!$A$1:$W$297))+COLUMN(J12)-6,,,"Player List")),"")</f>
        <v/>
      </c>
      <c r="L12" s="25" t="str">
        <f>IF(COUNT($F$19:$F$33)+COUNT($F$35)=16,IF($J$37="Error","Your team exceeds the maximum price",""),"")</f>
        <v/>
      </c>
    </row>
    <row r="13" spans="1:12" s="13" customFormat="1" ht="18" x14ac:dyDescent="0.25">
      <c r="A13" s="86" t="s">
        <v>18</v>
      </c>
      <c r="B13" s="87"/>
      <c r="C13" s="87"/>
      <c r="D13" s="87"/>
      <c r="E13" s="87"/>
      <c r="F13" s="87"/>
      <c r="G13" s="87"/>
      <c r="H13" s="87"/>
      <c r="I13" s="87"/>
      <c r="J13" s="88"/>
      <c r="L13" s="25" t="str">
        <f ca="1">IF(COUNTIF($G$9:$G$12,"Please enter replacement player")+COUNTIF($G$15,"Please enter replacement player")&gt;0,"Your Transfer Form is not yet complete","")</f>
        <v/>
      </c>
    </row>
    <row r="14" spans="1:12" s="14" customFormat="1" ht="15.75" x14ac:dyDescent="0.25">
      <c r="A14" s="102" t="s">
        <v>19</v>
      </c>
      <c r="B14" s="103"/>
      <c r="C14" s="103"/>
      <c r="D14" s="103"/>
      <c r="E14" s="104"/>
      <c r="F14" s="102" t="s">
        <v>20</v>
      </c>
      <c r="G14" s="103"/>
      <c r="H14" s="103"/>
      <c r="I14" s="103"/>
      <c r="J14" s="104"/>
      <c r="L14" s="25" t="str">
        <f ca="1">IF(L13&gt;"","You must replace player(s) you have taken out","")</f>
        <v/>
      </c>
    </row>
    <row r="15" spans="1:12" s="24" customFormat="1" ht="12.75" x14ac:dyDescent="0.2">
      <c r="A15" s="18"/>
      <c r="B15" s="19" t="str">
        <f ca="1">IF($A15&lt;&gt;"",IF($A15&lt;&gt;$A35,"This Player is not your Star Player",INDIRECT(ADDRESS(SUMPRODUCT(--('Player List'!$A$1:$W$297=$A15)*ROW('Player List'!$A$1:$W$297)),SUMPRODUCT(--('Player List'!$A$1:$W$297=$A15)*COLUMN('Player List'!$A$1:$W$297))+COLUMN(B15)-1,,,"Player List"))),"")</f>
        <v/>
      </c>
      <c r="C15" s="19" t="str">
        <f ca="1">IF(AND($A15&lt;&gt;"",$A15=$A35),INDIRECT(ADDRESS(SUMPRODUCT(--('Player List'!$A$1:$W$297=$A15)*ROW('Player List'!$A$1:$W$297)),SUMPRODUCT(--('Player List'!$A$1:$W$297=$A15)*COLUMN('Player List'!$A$1:$W$297))+COLUMN(C15)-1,,,"Player List")),"")</f>
        <v/>
      </c>
      <c r="D15" s="19" t="str">
        <f ca="1">IF(AND($A15&lt;&gt;"",$A15=$A35),INDIRECT(ADDRESS(SUMPRODUCT(--('Player List'!$A$1:$W$297=$A15)*ROW('Player List'!$A$1:$W$297)),SUMPRODUCT(--('Player List'!$A$1:$W$297=$A15)*COLUMN('Player List'!$A$1:$W$297))+COLUMN(D15)-1,,,"Player List")),"")</f>
        <v/>
      </c>
      <c r="E15" s="20" t="str">
        <f ca="1">IF(AND($A15&lt;&gt;"",$A15=$A35),INDIRECT(ADDRESS(SUMPRODUCT(--('Player List'!$A$1:$W$297=$A15)*ROW('Player List'!$A$1:$W$297)),SUMPRODUCT(--('Player List'!$A$1:$W$297=$A15)*COLUMN('Player List'!$A$1:$W$297))+COLUMN(E15)-1,,,"Player List")),"")</f>
        <v/>
      </c>
      <c r="F15" s="21"/>
      <c r="G15" s="48" t="str">
        <f ca="1">IF(AND($A15&gt;0,$F15=0),"Please enter replacement player",IF($F15&lt;&gt;"",INDIRECT(ADDRESS(SUMPRODUCT(--('Player List'!$A$1:$W$297=$F15)*ROW('Player List'!$A$1:$W$297)),SUMPRODUCT(--('Player List'!$A$1:$W$297=$F15)*COLUMN('Player List'!$A$1:$W$297))+COLUMN(G15)-6,,,"Player List")),""))</f>
        <v/>
      </c>
      <c r="H15" s="22" t="str">
        <f ca="1">IF($F15&lt;&gt;"",INDIRECT(ADDRESS(SUMPRODUCT(--('Player List'!$A$1:$W$297=$F15)*ROW('Player List'!$A$1:$W$297)),SUMPRODUCT(--('Player List'!$A$1:$W$297=$F15)*COLUMN('Player List'!$A$1:$W$297))+COLUMN(H15)-6,,,"Player List")),"")</f>
        <v/>
      </c>
      <c r="I15" s="22" t="str">
        <f ca="1">IF($F15&lt;&gt;"",INDIRECT(ADDRESS(SUMPRODUCT(--('Player List'!$A$1:$W$297=$F15)*ROW('Player List'!$A$1:$W$297)),SUMPRODUCT(--('Player List'!$A$1:$W$297=$F15)*COLUMN('Player List'!$A$1:$W$297))+COLUMN(I15)-6,,,"Player List")),"")</f>
        <v/>
      </c>
      <c r="J15" s="23" t="str">
        <f ca="1">IF($F15&lt;&gt;"",INDIRECT(ADDRESS(SUMPRODUCT(--('Player List'!$A$1:$W$297=$F15)*ROW('Player List'!$A$1:$W$297)),SUMPRODUCT(--('Player List'!$A$1:$W$297=$F15)*COLUMN('Player List'!$A$1:$W$297))+COLUMN(J15)-6,,,"Player List")),"")</f>
        <v/>
      </c>
      <c r="L15" s="25" t="str">
        <f>IF(AND(COUNT($A$19:$A$33)+COUNT($A$35)&lt;16,COUNT($A$9:$A$12)&gt;0),"You have not entered a Star Player","")</f>
        <v/>
      </c>
    </row>
    <row r="16" spans="1:12" s="13" customFormat="1" ht="18" x14ac:dyDescent="0.25">
      <c r="A16" s="26" t="s">
        <v>21</v>
      </c>
      <c r="B16" s="26"/>
      <c r="C16" s="26"/>
      <c r="D16" s="26"/>
      <c r="E16" s="26"/>
      <c r="F16" s="26"/>
      <c r="G16" s="26"/>
      <c r="H16" s="26"/>
      <c r="I16" s="26"/>
      <c r="J16" s="50"/>
      <c r="L16" t="str">
        <f t="array" ref="L16">IF(MAX(COUNTIF(A9:A12,A9:A12))&gt;1,"You have duplicated a player to be taken out","")</f>
        <v/>
      </c>
    </row>
    <row r="17" spans="1:12" s="14" customFormat="1" ht="15.75" x14ac:dyDescent="0.25">
      <c r="A17" s="102" t="s">
        <v>22</v>
      </c>
      <c r="B17" s="103"/>
      <c r="C17" s="103"/>
      <c r="D17" s="103"/>
      <c r="E17" s="104"/>
      <c r="F17" s="102" t="s">
        <v>23</v>
      </c>
      <c r="G17" s="103"/>
      <c r="H17" s="103"/>
      <c r="I17" s="103"/>
      <c r="J17" s="104"/>
    </row>
    <row r="18" spans="1:12" s="27" customFormat="1" ht="15.75" x14ac:dyDescent="0.25">
      <c r="A18" s="15" t="s">
        <v>15</v>
      </c>
      <c r="B18" s="15" t="s">
        <v>1</v>
      </c>
      <c r="C18" s="15" t="s">
        <v>16</v>
      </c>
      <c r="D18" s="15" t="s">
        <v>3</v>
      </c>
      <c r="E18" s="16" t="s">
        <v>17</v>
      </c>
      <c r="F18" s="15" t="s">
        <v>15</v>
      </c>
      <c r="G18" s="15" t="s">
        <v>1</v>
      </c>
      <c r="H18" s="15" t="s">
        <v>16</v>
      </c>
      <c r="I18" s="15" t="s">
        <v>3</v>
      </c>
      <c r="J18" s="16" t="s">
        <v>17</v>
      </c>
      <c r="L18" s="41" t="str">
        <f>IF(ISNUMBER(FIND("*",CONCATENATE(G19,G20,G21,G22,G23,G24,G25,G26,G27,G28,G29,G30,G31,G32,G33))),"Note:  Your proposed team includes player(s) not currently eligible to score points in the league","")</f>
        <v/>
      </c>
    </row>
    <row r="19" spans="1:12" s="31" customFormat="1" ht="12.75" x14ac:dyDescent="0.2">
      <c r="A19" s="47"/>
      <c r="B19" s="19" t="str">
        <f ca="1">IF($A19&lt;&gt;"",INDIRECT(ADDRESS(SUMPRODUCT(--('Player List'!$A$1:$W$297=$A19)*ROW('Player List'!$A$1:$W$297)),SUMPRODUCT(--('Player List'!$A$1:$W$297=$A19)*COLUMN('Player List'!$A$1:$W$297))+COLUMN(B19)-1,,,"Player List")),"")</f>
        <v/>
      </c>
      <c r="C19" s="19" t="str">
        <f ca="1">IF($A19&lt;&gt;"",INDIRECT(ADDRESS(SUMPRODUCT(--('Player List'!$A$1:$W$297=$A19)*ROW('Player List'!$A$1:$W$297)),SUMPRODUCT(--('Player List'!$A$1:$W$297=$A19)*COLUMN('Player List'!$A$1:$W$297))+COLUMN(C19)-1,,,"Player List")),"")</f>
        <v/>
      </c>
      <c r="D19" s="19" t="str">
        <f ca="1">IF($A19&lt;&gt;"",INDIRECT(ADDRESS(SUMPRODUCT(--('Player List'!$A$1:$W$297=$A19)*ROW('Player List'!$A$1:$W$297)),SUMPRODUCT(--('Player List'!$A$1:$W$297=$A19)*COLUMN('Player List'!$A$1:$W$297))+COLUMN(D19)-1,,,"Player List")),"")</f>
        <v/>
      </c>
      <c r="E19" s="28" t="str">
        <f ca="1">IF($A19&lt;&gt;"",INDIRECT(ADDRESS(SUMPRODUCT(--('Player List'!$A$1:$W$297=$A19)*ROW('Player List'!$A$1:$W$297)),SUMPRODUCT(--('Player List'!$A$1:$W$297=$A19)*COLUMN('Player List'!$A$1:$W$297))+COLUMN(E19)-1,,,"Player List")),"")</f>
        <v/>
      </c>
      <c r="F19" s="29" t="str">
        <f t="shared" ref="F19:F20" si="0">IF(ISNUMBER($A19),IF(ISNA(MATCH(A19,$A$9:$A$12,0)),A19,VLOOKUP(A19,$A$9:$F$12,6,FALSE)),"")</f>
        <v/>
      </c>
      <c r="G19" s="30" t="str">
        <f>IF(ISNUMBER($A19),IF(ISNA(MATCH($A19,$A$9:$A$12,0)),B19,VLOOKUP($F19,$F$9:$J$12,MATCH(G$18,$F$8:$J$8,0),FALSE)),"")</f>
        <v/>
      </c>
      <c r="H19" s="30" t="str">
        <f t="shared" ref="H19:J33" si="1">IF(ISNUMBER($A19),IF(ISNA(MATCH($A19,$A$9:$A$12,0)),C19,VLOOKUP($F19,$F$9:$J$12,MATCH(H$18,$F$8:$J$8,0),FALSE)),"")</f>
        <v/>
      </c>
      <c r="I19" s="30" t="str">
        <f t="shared" si="1"/>
        <v/>
      </c>
      <c r="J19" s="23" t="str">
        <f t="shared" si="1"/>
        <v/>
      </c>
    </row>
    <row r="20" spans="1:12" s="31" customFormat="1" ht="12.75" x14ac:dyDescent="0.2">
      <c r="A20" s="47"/>
      <c r="B20" s="19" t="str">
        <f ca="1">IF($A20&lt;&gt;"",INDIRECT(ADDRESS(SUMPRODUCT(--('Player List'!$A$1:$W$297=$A20)*ROW('Player List'!$A$1:$W$297)),SUMPRODUCT(--('Player List'!$A$1:$W$297=$A20)*COLUMN('Player List'!$A$1:$W$297))+COLUMN(B20)-1,,,"Player List")),"")</f>
        <v/>
      </c>
      <c r="C20" s="19" t="str">
        <f ca="1">IF($A20&lt;&gt;"",INDIRECT(ADDRESS(SUMPRODUCT(--('Player List'!$A$1:$W$297=$A20)*ROW('Player List'!$A$1:$W$297)),SUMPRODUCT(--('Player List'!$A$1:$W$297=$A20)*COLUMN('Player List'!$A$1:$W$297))+COLUMN(C20)-1,,,"Player List")),"")</f>
        <v/>
      </c>
      <c r="D20" s="19" t="str">
        <f ca="1">IF($A20&lt;&gt;"",INDIRECT(ADDRESS(SUMPRODUCT(--('Player List'!$A$1:$W$297=$A20)*ROW('Player List'!$A$1:$W$297)),SUMPRODUCT(--('Player List'!$A$1:$W$297=$A20)*COLUMN('Player List'!$A$1:$W$297))+COLUMN(D20)-1,,,"Player List")),"")</f>
        <v/>
      </c>
      <c r="E20" s="28" t="str">
        <f ca="1">IF($A20&lt;&gt;"",INDIRECT(ADDRESS(SUMPRODUCT(--('Player List'!$A$1:$W$297=$A20)*ROW('Player List'!$A$1:$W$297)),SUMPRODUCT(--('Player List'!$A$1:$W$297=$A20)*COLUMN('Player List'!$A$1:$W$297))+COLUMN(E20)-1,,,"Player List")),"")</f>
        <v/>
      </c>
      <c r="F20" s="29" t="str">
        <f t="shared" si="0"/>
        <v/>
      </c>
      <c r="G20" s="30" t="str">
        <f t="shared" ref="G20:G33" si="2">IF(ISNUMBER($A20),IF(ISNA(MATCH($A20,$A$9:$A$12,0)),B20,VLOOKUP($F20,$F$9:$J$12,MATCH(G$18,$F$8:$J$8,0),FALSE)),"")</f>
        <v/>
      </c>
      <c r="H20" s="30" t="str">
        <f t="shared" si="1"/>
        <v/>
      </c>
      <c r="I20" s="30" t="str">
        <f t="shared" si="1"/>
        <v/>
      </c>
      <c r="J20" s="23" t="str">
        <f t="shared" si="1"/>
        <v/>
      </c>
    </row>
    <row r="21" spans="1:12" s="31" customFormat="1" ht="12.75" x14ac:dyDescent="0.2">
      <c r="A21" s="47"/>
      <c r="B21" s="19" t="str">
        <f ca="1">IF($A21&lt;&gt;"",INDIRECT(ADDRESS(SUMPRODUCT(--('Player List'!$A$1:$W$297=$A21)*ROW('Player List'!$A$1:$W$297)),SUMPRODUCT(--('Player List'!$A$1:$W$297=$A21)*COLUMN('Player List'!$A$1:$W$297))+COLUMN(B21)-1,,,"Player List")),"")</f>
        <v/>
      </c>
      <c r="C21" s="19" t="str">
        <f ca="1">IF($A21&lt;&gt;"",INDIRECT(ADDRESS(SUMPRODUCT(--('Player List'!$A$1:$W$297=$A21)*ROW('Player List'!$A$1:$W$297)),SUMPRODUCT(--('Player List'!$A$1:$W$297=$A21)*COLUMN('Player List'!$A$1:$W$297))+COLUMN(C21)-1,,,"Player List")),"")</f>
        <v/>
      </c>
      <c r="D21" s="19" t="str">
        <f ca="1">IF($A21&lt;&gt;"",INDIRECT(ADDRESS(SUMPRODUCT(--('Player List'!$A$1:$W$297=$A21)*ROW('Player List'!$A$1:$W$297)),SUMPRODUCT(--('Player List'!$A$1:$W$297=$A21)*COLUMN('Player List'!$A$1:$W$297))+COLUMN(D21)-1,,,"Player List")),"")</f>
        <v/>
      </c>
      <c r="E21" s="28" t="str">
        <f ca="1">IF($A21&lt;&gt;"",INDIRECT(ADDRESS(SUMPRODUCT(--('Player List'!$A$1:$W$297=$A21)*ROW('Player List'!$A$1:$W$297)),SUMPRODUCT(--('Player List'!$A$1:$W$297=$A21)*COLUMN('Player List'!$A$1:$W$297))+COLUMN(E21)-1,,,"Player List")),"")</f>
        <v/>
      </c>
      <c r="F21" s="29" t="str">
        <f>IF(ISNUMBER($A21),IF(ISNA(MATCH(A21,$A$9:$A$12,0)),A21,VLOOKUP(A21,$A$9:$F$12,6,FALSE)),"")</f>
        <v/>
      </c>
      <c r="G21" s="30" t="str">
        <f t="shared" si="2"/>
        <v/>
      </c>
      <c r="H21" s="30" t="str">
        <f t="shared" si="1"/>
        <v/>
      </c>
      <c r="I21" s="30" t="str">
        <f t="shared" si="1"/>
        <v/>
      </c>
      <c r="J21" s="23" t="str">
        <f t="shared" si="1"/>
        <v/>
      </c>
    </row>
    <row r="22" spans="1:12" s="31" customFormat="1" ht="12.75" x14ac:dyDescent="0.2">
      <c r="A22" s="47"/>
      <c r="B22" s="19" t="str">
        <f ca="1">IF($A22&lt;&gt;"",INDIRECT(ADDRESS(SUMPRODUCT(--('Player List'!$A$1:$W$297=$A22)*ROW('Player List'!$A$1:$W$297)),SUMPRODUCT(--('Player List'!$A$1:$W$297=$A22)*COLUMN('Player List'!$A$1:$W$297))+COLUMN(B22)-1,,,"Player List")),"")</f>
        <v/>
      </c>
      <c r="C22" s="19" t="str">
        <f ca="1">IF($A22&lt;&gt;"",INDIRECT(ADDRESS(SUMPRODUCT(--('Player List'!$A$1:$W$297=$A22)*ROW('Player List'!$A$1:$W$297)),SUMPRODUCT(--('Player List'!$A$1:$W$297=$A22)*COLUMN('Player List'!$A$1:$W$297))+COLUMN(C22)-1,,,"Player List")),"")</f>
        <v/>
      </c>
      <c r="D22" s="19" t="str">
        <f ca="1">IF($A22&lt;&gt;"",INDIRECT(ADDRESS(SUMPRODUCT(--('Player List'!$A$1:$W$297=$A22)*ROW('Player List'!$A$1:$W$297)),SUMPRODUCT(--('Player List'!$A$1:$W$297=$A22)*COLUMN('Player List'!$A$1:$W$297))+COLUMN(D22)-1,,,"Player List")),"")</f>
        <v/>
      </c>
      <c r="E22" s="28" t="str">
        <f ca="1">IF($A22&lt;&gt;"",INDIRECT(ADDRESS(SUMPRODUCT(--('Player List'!$A$1:$W$297=$A22)*ROW('Player List'!$A$1:$W$297)),SUMPRODUCT(--('Player List'!$A$1:$W$297=$A22)*COLUMN('Player List'!$A$1:$W$297))+COLUMN(E22)-1,,,"Player List")),"")</f>
        <v/>
      </c>
      <c r="F22" s="29" t="str">
        <f t="shared" ref="F22:F33" si="3">IF(ISNUMBER($A22),IF(ISNA(MATCH(A22,$A$9:$A$12,0)),A22,VLOOKUP(A22,$A$9:$F$12,6,FALSE)),"")</f>
        <v/>
      </c>
      <c r="G22" s="30" t="str">
        <f t="shared" si="2"/>
        <v/>
      </c>
      <c r="H22" s="30" t="str">
        <f t="shared" si="1"/>
        <v/>
      </c>
      <c r="I22" s="30" t="str">
        <f t="shared" si="1"/>
        <v/>
      </c>
      <c r="J22" s="23" t="str">
        <f t="shared" si="1"/>
        <v/>
      </c>
      <c r="L22" s="25"/>
    </row>
    <row r="23" spans="1:12" s="31" customFormat="1" ht="12.75" x14ac:dyDescent="0.2">
      <c r="A23" s="47"/>
      <c r="B23" s="19" t="str">
        <f ca="1">IF($A23&lt;&gt;"",INDIRECT(ADDRESS(SUMPRODUCT(--('Player List'!$A$1:$W$297=$A23)*ROW('Player List'!$A$1:$W$297)),SUMPRODUCT(--('Player List'!$A$1:$W$297=$A23)*COLUMN('Player List'!$A$1:$W$297))+COLUMN(B23)-1,,,"Player List")),"")</f>
        <v/>
      </c>
      <c r="C23" s="19" t="str">
        <f ca="1">IF($A23&lt;&gt;"",INDIRECT(ADDRESS(SUMPRODUCT(--('Player List'!$A$1:$W$297=$A23)*ROW('Player List'!$A$1:$W$297)),SUMPRODUCT(--('Player List'!$A$1:$W$297=$A23)*COLUMN('Player List'!$A$1:$W$297))+COLUMN(C23)-1,,,"Player List")),"")</f>
        <v/>
      </c>
      <c r="D23" s="19" t="str">
        <f ca="1">IF($A23&lt;&gt;"",INDIRECT(ADDRESS(SUMPRODUCT(--('Player List'!$A$1:$W$297=$A23)*ROW('Player List'!$A$1:$W$297)),SUMPRODUCT(--('Player List'!$A$1:$W$297=$A23)*COLUMN('Player List'!$A$1:$W$297))+COLUMN(D23)-1,,,"Player List")),"")</f>
        <v/>
      </c>
      <c r="E23" s="28" t="str">
        <f ca="1">IF($A23&lt;&gt;"",INDIRECT(ADDRESS(SUMPRODUCT(--('Player List'!$A$1:$W$297=$A23)*ROW('Player List'!$A$1:$W$297)),SUMPRODUCT(--('Player List'!$A$1:$W$297=$A23)*COLUMN('Player List'!$A$1:$W$297))+COLUMN(E23)-1,,,"Player List")),"")</f>
        <v/>
      </c>
      <c r="F23" s="29" t="str">
        <f t="shared" si="3"/>
        <v/>
      </c>
      <c r="G23" s="30" t="str">
        <f t="shared" si="2"/>
        <v/>
      </c>
      <c r="H23" s="30" t="str">
        <f t="shared" si="1"/>
        <v/>
      </c>
      <c r="I23" s="30" t="str">
        <f t="shared" si="1"/>
        <v/>
      </c>
      <c r="J23" s="23" t="str">
        <f t="shared" si="1"/>
        <v/>
      </c>
      <c r="L23" s="25"/>
    </row>
    <row r="24" spans="1:12" s="31" customFormat="1" ht="12.75" x14ac:dyDescent="0.2">
      <c r="A24" s="47"/>
      <c r="B24" s="19" t="str">
        <f ca="1">IF($A24&lt;&gt;"",INDIRECT(ADDRESS(SUMPRODUCT(--('Player List'!$A$1:$W$297=$A24)*ROW('Player List'!$A$1:$W$297)),SUMPRODUCT(--('Player List'!$A$1:$W$297=$A24)*COLUMN('Player List'!$A$1:$W$297))+COLUMN(B24)-1,,,"Player List")),"")</f>
        <v/>
      </c>
      <c r="C24" s="19" t="str">
        <f ca="1">IF($A24&lt;&gt;"",INDIRECT(ADDRESS(SUMPRODUCT(--('Player List'!$A$1:$W$297=$A24)*ROW('Player List'!$A$1:$W$297)),SUMPRODUCT(--('Player List'!$A$1:$W$297=$A24)*COLUMN('Player List'!$A$1:$W$297))+COLUMN(C24)-1,,,"Player List")),"")</f>
        <v/>
      </c>
      <c r="D24" s="19" t="str">
        <f ca="1">IF($A24&lt;&gt;"",INDIRECT(ADDRESS(SUMPRODUCT(--('Player List'!$A$1:$W$297=$A24)*ROW('Player List'!$A$1:$W$297)),SUMPRODUCT(--('Player List'!$A$1:$W$297=$A24)*COLUMN('Player List'!$A$1:$W$297))+COLUMN(D24)-1,,,"Player List")),"")</f>
        <v/>
      </c>
      <c r="E24" s="28" t="str">
        <f ca="1">IF($A24&lt;&gt;"",INDIRECT(ADDRESS(SUMPRODUCT(--('Player List'!$A$1:$W$297=$A24)*ROW('Player List'!$A$1:$W$297)),SUMPRODUCT(--('Player List'!$A$1:$W$297=$A24)*COLUMN('Player List'!$A$1:$W$297))+COLUMN(E24)-1,,,"Player List")),"")</f>
        <v/>
      </c>
      <c r="F24" s="29" t="str">
        <f t="shared" si="3"/>
        <v/>
      </c>
      <c r="G24" s="30" t="str">
        <f t="shared" si="2"/>
        <v/>
      </c>
      <c r="H24" s="30" t="str">
        <f t="shared" si="1"/>
        <v/>
      </c>
      <c r="I24" s="30" t="str">
        <f t="shared" si="1"/>
        <v/>
      </c>
      <c r="J24" s="23" t="str">
        <f t="shared" si="1"/>
        <v/>
      </c>
    </row>
    <row r="25" spans="1:12" s="31" customFormat="1" ht="12.75" x14ac:dyDescent="0.2">
      <c r="A25" s="47"/>
      <c r="B25" s="19" t="str">
        <f ca="1">IF($A25&lt;&gt;"",INDIRECT(ADDRESS(SUMPRODUCT(--('Player List'!$A$1:$W$297=$A25)*ROW('Player List'!$A$1:$W$297)),SUMPRODUCT(--('Player List'!$A$1:$W$297=$A25)*COLUMN('Player List'!$A$1:$W$297))+COLUMN(B25)-1,,,"Player List")),"")</f>
        <v/>
      </c>
      <c r="C25" s="19" t="str">
        <f ca="1">IF($A25&lt;&gt;"",INDIRECT(ADDRESS(SUMPRODUCT(--('Player List'!$A$1:$W$297=$A25)*ROW('Player List'!$A$1:$W$297)),SUMPRODUCT(--('Player List'!$A$1:$W$297=$A25)*COLUMN('Player List'!$A$1:$W$297))+COLUMN(C25)-1,,,"Player List")),"")</f>
        <v/>
      </c>
      <c r="D25" s="19" t="str">
        <f ca="1">IF($A25&lt;&gt;"",INDIRECT(ADDRESS(SUMPRODUCT(--('Player List'!$A$1:$W$297=$A25)*ROW('Player List'!$A$1:$W$297)),SUMPRODUCT(--('Player List'!$A$1:$W$297=$A25)*COLUMN('Player List'!$A$1:$W$297))+COLUMN(D25)-1,,,"Player List")),"")</f>
        <v/>
      </c>
      <c r="E25" s="28" t="str">
        <f ca="1">IF($A25&lt;&gt;"",INDIRECT(ADDRESS(SUMPRODUCT(--('Player List'!$A$1:$W$297=$A25)*ROW('Player List'!$A$1:$W$297)),SUMPRODUCT(--('Player List'!$A$1:$W$297=$A25)*COLUMN('Player List'!$A$1:$W$297))+COLUMN(E25)-1,,,"Player List")),"")</f>
        <v/>
      </c>
      <c r="F25" s="29" t="str">
        <f t="shared" si="3"/>
        <v/>
      </c>
      <c r="G25" s="30" t="str">
        <f t="shared" si="2"/>
        <v/>
      </c>
      <c r="H25" s="30" t="str">
        <f t="shared" si="1"/>
        <v/>
      </c>
      <c r="I25" s="30" t="str">
        <f t="shared" si="1"/>
        <v/>
      </c>
      <c r="J25" s="23" t="str">
        <f t="shared" si="1"/>
        <v/>
      </c>
    </row>
    <row r="26" spans="1:12" s="31" customFormat="1" ht="12.75" x14ac:dyDescent="0.2">
      <c r="A26" s="47"/>
      <c r="B26" s="19" t="str">
        <f ca="1">IF($A26&lt;&gt;"",INDIRECT(ADDRESS(SUMPRODUCT(--('Player List'!$A$1:$W$297=$A26)*ROW('Player List'!$A$1:$W$297)),SUMPRODUCT(--('Player List'!$A$1:$W$297=$A26)*COLUMN('Player List'!$A$1:$W$297))+COLUMN(B26)-1,,,"Player List")),"")</f>
        <v/>
      </c>
      <c r="C26" s="19" t="str">
        <f ca="1">IF($A26&lt;&gt;"",INDIRECT(ADDRESS(SUMPRODUCT(--('Player List'!$A$1:$W$297=$A26)*ROW('Player List'!$A$1:$W$297)),SUMPRODUCT(--('Player List'!$A$1:$W$297=$A26)*COLUMN('Player List'!$A$1:$W$297))+COLUMN(C26)-1,,,"Player List")),"")</f>
        <v/>
      </c>
      <c r="D26" s="19" t="str">
        <f ca="1">IF($A26&lt;&gt;"",INDIRECT(ADDRESS(SUMPRODUCT(--('Player List'!$A$1:$W$297=$A26)*ROW('Player List'!$A$1:$W$297)),SUMPRODUCT(--('Player List'!$A$1:$W$297=$A26)*COLUMN('Player List'!$A$1:$W$297))+COLUMN(D26)-1,,,"Player List")),"")</f>
        <v/>
      </c>
      <c r="E26" s="28" t="str">
        <f ca="1">IF($A26&lt;&gt;"",INDIRECT(ADDRESS(SUMPRODUCT(--('Player List'!$A$1:$W$297=$A26)*ROW('Player List'!$A$1:$W$297)),SUMPRODUCT(--('Player List'!$A$1:$W$297=$A26)*COLUMN('Player List'!$A$1:$W$297))+COLUMN(E26)-1,,,"Player List")),"")</f>
        <v/>
      </c>
      <c r="F26" s="29" t="str">
        <f t="shared" si="3"/>
        <v/>
      </c>
      <c r="G26" s="30" t="str">
        <f t="shared" si="2"/>
        <v/>
      </c>
      <c r="H26" s="30" t="str">
        <f t="shared" si="1"/>
        <v/>
      </c>
      <c r="I26" s="30" t="str">
        <f t="shared" si="1"/>
        <v/>
      </c>
      <c r="J26" s="23" t="str">
        <f t="shared" si="1"/>
        <v/>
      </c>
    </row>
    <row r="27" spans="1:12" s="31" customFormat="1" ht="12.75" x14ac:dyDescent="0.2">
      <c r="A27" s="47"/>
      <c r="B27" s="19" t="str">
        <f ca="1">IF($A27&lt;&gt;"",INDIRECT(ADDRESS(SUMPRODUCT(--('Player List'!$A$1:$W$297=$A27)*ROW('Player List'!$A$1:$W$297)),SUMPRODUCT(--('Player List'!$A$1:$W$297=$A27)*COLUMN('Player List'!$A$1:$W$297))+COLUMN(B27)-1,,,"Player List")),"")</f>
        <v/>
      </c>
      <c r="C27" s="19" t="str">
        <f ca="1">IF($A27&lt;&gt;"",INDIRECT(ADDRESS(SUMPRODUCT(--('Player List'!$A$1:$W$297=$A27)*ROW('Player List'!$A$1:$W$297)),SUMPRODUCT(--('Player List'!$A$1:$W$297=$A27)*COLUMN('Player List'!$A$1:$W$297))+COLUMN(C27)-1,,,"Player List")),"")</f>
        <v/>
      </c>
      <c r="D27" s="19" t="str">
        <f ca="1">IF($A27&lt;&gt;"",INDIRECT(ADDRESS(SUMPRODUCT(--('Player List'!$A$1:$W$297=$A27)*ROW('Player List'!$A$1:$W$297)),SUMPRODUCT(--('Player List'!$A$1:$W$297=$A27)*COLUMN('Player List'!$A$1:$W$297))+COLUMN(D27)-1,,,"Player List")),"")</f>
        <v/>
      </c>
      <c r="E27" s="28" t="str">
        <f ca="1">IF($A27&lt;&gt;"",INDIRECT(ADDRESS(SUMPRODUCT(--('Player List'!$A$1:$W$297=$A27)*ROW('Player List'!$A$1:$W$297)),SUMPRODUCT(--('Player List'!$A$1:$W$297=$A27)*COLUMN('Player List'!$A$1:$W$297))+COLUMN(E27)-1,,,"Player List")),"")</f>
        <v/>
      </c>
      <c r="F27" s="29" t="str">
        <f t="shared" si="3"/>
        <v/>
      </c>
      <c r="G27" s="30" t="str">
        <f t="shared" si="2"/>
        <v/>
      </c>
      <c r="H27" s="30" t="str">
        <f t="shared" si="1"/>
        <v/>
      </c>
      <c r="I27" s="30" t="str">
        <f t="shared" si="1"/>
        <v/>
      </c>
      <c r="J27" s="23" t="str">
        <f t="shared" si="1"/>
        <v/>
      </c>
    </row>
    <row r="28" spans="1:12" s="31" customFormat="1" ht="13.2" x14ac:dyDescent="0.25">
      <c r="A28" s="47"/>
      <c r="B28" s="19" t="str">
        <f ca="1">IF($A28&lt;&gt;"",INDIRECT(ADDRESS(SUMPRODUCT(--('Player List'!$A$1:$W$297=$A28)*ROW('Player List'!$A$1:$W$297)),SUMPRODUCT(--('Player List'!$A$1:$W$297=$A28)*COLUMN('Player List'!$A$1:$W$297))+COLUMN(B28)-1,,,"Player List")),"")</f>
        <v/>
      </c>
      <c r="C28" s="19" t="str">
        <f ca="1">IF($A28&lt;&gt;"",INDIRECT(ADDRESS(SUMPRODUCT(--('Player List'!$A$1:$W$297=$A28)*ROW('Player List'!$A$1:$W$297)),SUMPRODUCT(--('Player List'!$A$1:$W$297=$A28)*COLUMN('Player List'!$A$1:$W$297))+COLUMN(C28)-1,,,"Player List")),"")</f>
        <v/>
      </c>
      <c r="D28" s="19" t="str">
        <f ca="1">IF($A28&lt;&gt;"",INDIRECT(ADDRESS(SUMPRODUCT(--('Player List'!$A$1:$W$297=$A28)*ROW('Player List'!$A$1:$W$297)),SUMPRODUCT(--('Player List'!$A$1:$W$297=$A28)*COLUMN('Player List'!$A$1:$W$297))+COLUMN(D28)-1,,,"Player List")),"")</f>
        <v/>
      </c>
      <c r="E28" s="28" t="str">
        <f ca="1">IF($A28&lt;&gt;"",INDIRECT(ADDRESS(SUMPRODUCT(--('Player List'!$A$1:$W$297=$A28)*ROW('Player List'!$A$1:$W$297)),SUMPRODUCT(--('Player List'!$A$1:$W$297=$A28)*COLUMN('Player List'!$A$1:$W$297))+COLUMN(E28)-1,,,"Player List")),"")</f>
        <v/>
      </c>
      <c r="F28" s="29" t="str">
        <f t="shared" si="3"/>
        <v/>
      </c>
      <c r="G28" s="30" t="str">
        <f t="shared" si="2"/>
        <v/>
      </c>
      <c r="H28" s="30" t="str">
        <f t="shared" si="1"/>
        <v/>
      </c>
      <c r="I28" s="30" t="str">
        <f t="shared" si="1"/>
        <v/>
      </c>
      <c r="J28" s="23" t="str">
        <f t="shared" si="1"/>
        <v/>
      </c>
    </row>
    <row r="29" spans="1:12" s="31" customFormat="1" ht="13.2" x14ac:dyDescent="0.25">
      <c r="A29" s="47"/>
      <c r="B29" s="19" t="str">
        <f ca="1">IF($A29&lt;&gt;"",INDIRECT(ADDRESS(SUMPRODUCT(--('Player List'!$A$1:$W$297=$A29)*ROW('Player List'!$A$1:$W$297)),SUMPRODUCT(--('Player List'!$A$1:$W$297=$A29)*COLUMN('Player List'!$A$1:$W$297))+COLUMN(B29)-1,,,"Player List")),"")</f>
        <v/>
      </c>
      <c r="C29" s="19" t="str">
        <f ca="1">IF($A29&lt;&gt;"",INDIRECT(ADDRESS(SUMPRODUCT(--('Player List'!$A$1:$W$297=$A29)*ROW('Player List'!$A$1:$W$297)),SUMPRODUCT(--('Player List'!$A$1:$W$297=$A29)*COLUMN('Player List'!$A$1:$W$297))+COLUMN(C29)-1,,,"Player List")),"")</f>
        <v/>
      </c>
      <c r="D29" s="19" t="str">
        <f ca="1">IF($A29&lt;&gt;"",INDIRECT(ADDRESS(SUMPRODUCT(--('Player List'!$A$1:$W$297=$A29)*ROW('Player List'!$A$1:$W$297)),SUMPRODUCT(--('Player List'!$A$1:$W$297=$A29)*COLUMN('Player List'!$A$1:$W$297))+COLUMN(D29)-1,,,"Player List")),"")</f>
        <v/>
      </c>
      <c r="E29" s="28" t="str">
        <f ca="1">IF($A29&lt;&gt;"",INDIRECT(ADDRESS(SUMPRODUCT(--('Player List'!$A$1:$W$297=$A29)*ROW('Player List'!$A$1:$W$297)),SUMPRODUCT(--('Player List'!$A$1:$W$297=$A29)*COLUMN('Player List'!$A$1:$W$297))+COLUMN(E29)-1,,,"Player List")),"")</f>
        <v/>
      </c>
      <c r="F29" s="29" t="str">
        <f t="shared" si="3"/>
        <v/>
      </c>
      <c r="G29" s="30" t="str">
        <f t="shared" si="2"/>
        <v/>
      </c>
      <c r="H29" s="30" t="str">
        <f t="shared" si="1"/>
        <v/>
      </c>
      <c r="I29" s="30" t="str">
        <f t="shared" si="1"/>
        <v/>
      </c>
      <c r="J29" s="23" t="str">
        <f t="shared" si="1"/>
        <v/>
      </c>
    </row>
    <row r="30" spans="1:12" s="31" customFormat="1" ht="13.2" x14ac:dyDescent="0.25">
      <c r="A30" s="47"/>
      <c r="B30" s="19" t="str">
        <f ca="1">IF($A30&lt;&gt;"",INDIRECT(ADDRESS(SUMPRODUCT(--('Player List'!$A$1:$W$297=$A30)*ROW('Player List'!$A$1:$W$297)),SUMPRODUCT(--('Player List'!$A$1:$W$297=$A30)*COLUMN('Player List'!$A$1:$W$297))+COLUMN(B30)-1,,,"Player List")),"")</f>
        <v/>
      </c>
      <c r="C30" s="19" t="str">
        <f ca="1">IF($A30&lt;&gt;"",INDIRECT(ADDRESS(SUMPRODUCT(--('Player List'!$A$1:$W$297=$A30)*ROW('Player List'!$A$1:$W$297)),SUMPRODUCT(--('Player List'!$A$1:$W$297=$A30)*COLUMN('Player List'!$A$1:$W$297))+COLUMN(C30)-1,,,"Player List")),"")</f>
        <v/>
      </c>
      <c r="D30" s="19" t="str">
        <f ca="1">IF($A30&lt;&gt;"",INDIRECT(ADDRESS(SUMPRODUCT(--('Player List'!$A$1:$W$297=$A30)*ROW('Player List'!$A$1:$W$297)),SUMPRODUCT(--('Player List'!$A$1:$W$297=$A30)*COLUMN('Player List'!$A$1:$W$297))+COLUMN(D30)-1,,,"Player List")),"")</f>
        <v/>
      </c>
      <c r="E30" s="28" t="str">
        <f ca="1">IF($A30&lt;&gt;"",INDIRECT(ADDRESS(SUMPRODUCT(--('Player List'!$A$1:$W$297=$A30)*ROW('Player List'!$A$1:$W$297)),SUMPRODUCT(--('Player List'!$A$1:$W$297=$A30)*COLUMN('Player List'!$A$1:$W$297))+COLUMN(E30)-1,,,"Player List")),"")</f>
        <v/>
      </c>
      <c r="F30" s="29" t="str">
        <f t="shared" si="3"/>
        <v/>
      </c>
      <c r="G30" s="30" t="str">
        <f t="shared" si="2"/>
        <v/>
      </c>
      <c r="H30" s="30" t="str">
        <f t="shared" si="1"/>
        <v/>
      </c>
      <c r="I30" s="30" t="str">
        <f t="shared" si="1"/>
        <v/>
      </c>
      <c r="J30" s="23" t="str">
        <f t="shared" si="1"/>
        <v/>
      </c>
    </row>
    <row r="31" spans="1:12" s="31" customFormat="1" ht="13.2" x14ac:dyDescent="0.25">
      <c r="A31" s="47"/>
      <c r="B31" s="19" t="str">
        <f ca="1">IF($A31&lt;&gt;"",INDIRECT(ADDRESS(SUMPRODUCT(--('Player List'!$A$1:$W$297=$A31)*ROW('Player List'!$A$1:$W$297)),SUMPRODUCT(--('Player List'!$A$1:$W$297=$A31)*COLUMN('Player List'!$A$1:$W$297))+COLUMN(B31)-1,,,"Player List")),"")</f>
        <v/>
      </c>
      <c r="C31" s="19" t="str">
        <f ca="1">IF($A31&lt;&gt;"",INDIRECT(ADDRESS(SUMPRODUCT(--('Player List'!$A$1:$W$297=$A31)*ROW('Player List'!$A$1:$W$297)),SUMPRODUCT(--('Player List'!$A$1:$W$297=$A31)*COLUMN('Player List'!$A$1:$W$297))+COLUMN(C31)-1,,,"Player List")),"")</f>
        <v/>
      </c>
      <c r="D31" s="19" t="str">
        <f ca="1">IF($A31&lt;&gt;"",INDIRECT(ADDRESS(SUMPRODUCT(--('Player List'!$A$1:$W$297=$A31)*ROW('Player List'!$A$1:$W$297)),SUMPRODUCT(--('Player List'!$A$1:$W$297=$A31)*COLUMN('Player List'!$A$1:$W$297))+COLUMN(D31)-1,,,"Player List")),"")</f>
        <v/>
      </c>
      <c r="E31" s="28" t="str">
        <f ca="1">IF($A31&lt;&gt;"",INDIRECT(ADDRESS(SUMPRODUCT(--('Player List'!$A$1:$W$297=$A31)*ROW('Player List'!$A$1:$W$297)),SUMPRODUCT(--('Player List'!$A$1:$W$297=$A31)*COLUMN('Player List'!$A$1:$W$297))+COLUMN(E31)-1,,,"Player List")),"")</f>
        <v/>
      </c>
      <c r="F31" s="29" t="str">
        <f t="shared" si="3"/>
        <v/>
      </c>
      <c r="G31" s="30" t="str">
        <f t="shared" si="2"/>
        <v/>
      </c>
      <c r="H31" s="30" t="str">
        <f t="shared" si="1"/>
        <v/>
      </c>
      <c r="I31" s="30" t="str">
        <f t="shared" si="1"/>
        <v/>
      </c>
      <c r="J31" s="23" t="str">
        <f t="shared" si="1"/>
        <v/>
      </c>
    </row>
    <row r="32" spans="1:12" s="31" customFormat="1" ht="13.2" x14ac:dyDescent="0.25">
      <c r="A32" s="47"/>
      <c r="B32" s="19" t="str">
        <f ca="1">IF($A32&lt;&gt;"",INDIRECT(ADDRESS(SUMPRODUCT(--('Player List'!$A$1:$W$297=$A32)*ROW('Player List'!$A$1:$W$297)),SUMPRODUCT(--('Player List'!$A$1:$W$297=$A32)*COLUMN('Player List'!$A$1:$W$297))+COLUMN(B32)-1,,,"Player List")),"")</f>
        <v/>
      </c>
      <c r="C32" s="19" t="str">
        <f ca="1">IF($A32&lt;&gt;"",INDIRECT(ADDRESS(SUMPRODUCT(--('Player List'!$A$1:$W$297=$A32)*ROW('Player List'!$A$1:$W$297)),SUMPRODUCT(--('Player List'!$A$1:$W$297=$A32)*COLUMN('Player List'!$A$1:$W$297))+COLUMN(C32)-1,,,"Player List")),"")</f>
        <v/>
      </c>
      <c r="D32" s="19" t="str">
        <f ca="1">IF($A32&lt;&gt;"",INDIRECT(ADDRESS(SUMPRODUCT(--('Player List'!$A$1:$W$297=$A32)*ROW('Player List'!$A$1:$W$297)),SUMPRODUCT(--('Player List'!$A$1:$W$297=$A32)*COLUMN('Player List'!$A$1:$W$297))+COLUMN(D32)-1,,,"Player List")),"")</f>
        <v/>
      </c>
      <c r="E32" s="28" t="str">
        <f ca="1">IF($A32&lt;&gt;"",INDIRECT(ADDRESS(SUMPRODUCT(--('Player List'!$A$1:$W$297=$A32)*ROW('Player List'!$A$1:$W$297)),SUMPRODUCT(--('Player List'!$A$1:$W$297=$A32)*COLUMN('Player List'!$A$1:$W$297))+COLUMN(E32)-1,,,"Player List")),"")</f>
        <v/>
      </c>
      <c r="F32" s="29" t="str">
        <f t="shared" si="3"/>
        <v/>
      </c>
      <c r="G32" s="30" t="str">
        <f t="shared" si="2"/>
        <v/>
      </c>
      <c r="H32" s="30" t="str">
        <f t="shared" si="1"/>
        <v/>
      </c>
      <c r="I32" s="30" t="str">
        <f t="shared" si="1"/>
        <v/>
      </c>
      <c r="J32" s="23" t="str">
        <f t="shared" si="1"/>
        <v/>
      </c>
    </row>
    <row r="33" spans="1:10" s="31" customFormat="1" ht="13.2" x14ac:dyDescent="0.25">
      <c r="A33" s="47"/>
      <c r="B33" s="19" t="str">
        <f ca="1">IF($A33&lt;&gt;"",INDIRECT(ADDRESS(SUMPRODUCT(--('Player List'!$A$1:$W$297=$A33)*ROW('Player List'!$A$1:$W$297)),SUMPRODUCT(--('Player List'!$A$1:$W$297=$A33)*COLUMN('Player List'!$A$1:$W$297))+COLUMN(B33)-1,,,"Player List")),"")</f>
        <v/>
      </c>
      <c r="C33" s="19" t="str">
        <f ca="1">IF($A33&lt;&gt;"",INDIRECT(ADDRESS(SUMPRODUCT(--('Player List'!$A$1:$W$297=$A33)*ROW('Player List'!$A$1:$W$297)),SUMPRODUCT(--('Player List'!$A$1:$W$297=$A33)*COLUMN('Player List'!$A$1:$W$297))+COLUMN(C33)-1,,,"Player List")),"")</f>
        <v/>
      </c>
      <c r="D33" s="19" t="str">
        <f ca="1">IF($A33&lt;&gt;"",INDIRECT(ADDRESS(SUMPRODUCT(--('Player List'!$A$1:$W$297=$A33)*ROW('Player List'!$A$1:$W$297)),SUMPRODUCT(--('Player List'!$A$1:$W$297=$A33)*COLUMN('Player List'!$A$1:$W$297))+COLUMN(D33)-1,,,"Player List")),"")</f>
        <v/>
      </c>
      <c r="E33" s="28" t="str">
        <f ca="1">IF($A33&lt;&gt;"",INDIRECT(ADDRESS(SUMPRODUCT(--('Player List'!$A$1:$W$297=$A33)*ROW('Player List'!$A$1:$W$297)),SUMPRODUCT(--('Player List'!$A$1:$W$297=$A33)*COLUMN('Player List'!$A$1:$W$297))+COLUMN(E33)-1,,,"Player List")),"")</f>
        <v/>
      </c>
      <c r="F33" s="29" t="str">
        <f t="shared" si="3"/>
        <v/>
      </c>
      <c r="G33" s="30" t="str">
        <f t="shared" si="2"/>
        <v/>
      </c>
      <c r="H33" s="30" t="str">
        <f t="shared" si="1"/>
        <v/>
      </c>
      <c r="I33" s="30" t="str">
        <f t="shared" si="1"/>
        <v/>
      </c>
      <c r="J33" s="23" t="str">
        <f t="shared" si="1"/>
        <v/>
      </c>
    </row>
    <row r="34" spans="1:10" s="14" customFormat="1" ht="15.6" x14ac:dyDescent="0.3">
      <c r="A34" s="114" t="s">
        <v>24</v>
      </c>
      <c r="B34" s="115"/>
      <c r="C34" s="115"/>
      <c r="D34" s="115"/>
      <c r="E34" s="116"/>
      <c r="F34" s="114" t="s">
        <v>24</v>
      </c>
      <c r="G34" s="115"/>
      <c r="H34" s="115"/>
      <c r="I34" s="115"/>
      <c r="J34" s="116"/>
    </row>
    <row r="35" spans="1:10" s="31" customFormat="1" ht="13.2" x14ac:dyDescent="0.25">
      <c r="A35" s="32"/>
      <c r="B35" s="19" t="str">
        <f ca="1">IF($A35&lt;&gt;"",INDIRECT(ADDRESS(SUMPRODUCT(--('Player List'!$A$1:$W$297=$A35)*ROW('Player List'!$A$1:$W$297)),SUMPRODUCT(--('Player List'!$A$1:$W$297=$A35)*COLUMN('Player List'!$A$1:$W$297))+COLUMN(B35)-1,,,"Player List")),"")</f>
        <v/>
      </c>
      <c r="C35" s="19" t="str">
        <f ca="1">IF($A35&lt;&gt;"",INDIRECT(ADDRESS(SUMPRODUCT(--('Player List'!$A$1:$W$297=$A35)*ROW('Player List'!$A$1:$W$297)),SUMPRODUCT(--('Player List'!$A$1:$W$297=$A35)*COLUMN('Player List'!$A$1:$W$297))+COLUMN(C35)-1,,,"Player List")),"")</f>
        <v/>
      </c>
      <c r="D35" s="19" t="str">
        <f ca="1">IF($A35&lt;&gt;"",INDIRECT(ADDRESS(SUMPRODUCT(--('Player List'!$A$1:$W$297=$A35)*ROW('Player List'!$A$1:$W$297)),SUMPRODUCT(--('Player List'!$A$1:$W$297=$A35)*COLUMN('Player List'!$A$1:$W$297))+COLUMN(D35)-1,,,"Player List")),"")</f>
        <v/>
      </c>
      <c r="E35" s="28" t="str">
        <f ca="1">IF($A35&lt;&gt;"",INDIRECT(ADDRESS(SUMPRODUCT(--('Player List'!$A$1:$W$297=$A35)*ROW('Player List'!$A$1:$W$297)),SUMPRODUCT(--('Player List'!$A$1:$W$297=$A35)*COLUMN('Player List'!$A$1:$W$297))+COLUMN(E35)-1,,,"Player List")),"")</f>
        <v/>
      </c>
      <c r="F35" s="29" t="str">
        <f>IF(ISNUMBER($A35),IF(ISNUMBER($A$15),$F$15,$A35),"")</f>
        <v/>
      </c>
      <c r="G35" s="30" t="str">
        <f>IF(ISNUMBER($F35),VLOOKUP($F35,$F19:$J33,COLUMN(G35)-5,FALSE),"")</f>
        <v/>
      </c>
      <c r="H35" s="30" t="str">
        <f>IF(ISNUMBER($F35),VLOOKUP($F35,$F19:$J33,COLUMN(H35)-5,FALSE),"")</f>
        <v/>
      </c>
      <c r="I35" s="30" t="str">
        <f>IF(ISNUMBER($F35),VLOOKUP($F35,$F19:$J33,COLUMN(I35)-5,FALSE),"")</f>
        <v/>
      </c>
      <c r="J35" s="33" t="str">
        <f>IF(ISNUMBER($F35),VLOOKUP($F35,$F19:$J33,COLUMN(J35)-5,FALSE),"")</f>
        <v/>
      </c>
    </row>
    <row r="36" spans="1:10" s="14" customFormat="1" ht="15.6" x14ac:dyDescent="0.3">
      <c r="A36" s="34" t="s">
        <v>285</v>
      </c>
      <c r="B36" s="35"/>
      <c r="C36" s="34"/>
      <c r="D36" s="34"/>
      <c r="E36" s="36">
        <f ca="1">SUM(E19:E35)</f>
        <v>0</v>
      </c>
      <c r="F36" s="34" t="s">
        <v>285</v>
      </c>
      <c r="G36" s="35"/>
      <c r="H36" s="34"/>
      <c r="I36" s="34"/>
      <c r="J36" s="36">
        <f>SUMIF(J19:J35,"&lt;&gt;#N/A")</f>
        <v>0</v>
      </c>
    </row>
    <row r="37" spans="1:10" s="14" customFormat="1" ht="15.6" x14ac:dyDescent="0.3">
      <c r="A37" s="37" t="str">
        <f>IF(AND(COUNT(A$19:A$33)+COUNT(A$35)=16,ISNA(MATCH(A$35,A$19:A$33,0))),"Error","")</f>
        <v/>
      </c>
      <c r="B37" s="37" t="str">
        <f t="array" ref="B37">IF(MAX(COUNTIF(A19:A33,A19:A33))&gt;1,"Error","")</f>
        <v/>
      </c>
      <c r="C37" s="38" t="str">
        <f>IF(COUNT(A19:A33)=15,IF(OR(AND(D42='Player List'!$C$303,D43='Player List'!$C$304,D44='Player List'!$C$305),AND(D42='Player List'!$D$303,D43='Player List'!$D$304,D44='Player List'!$D$305),AND(D42='Player List'!$E$303,D43='Player List'!$E$304,D44='Player List'!$E$305),AND(D42='Player List'!$F$303,D43='Player List'!$F$304,D44='Player List'!$F$305)),"","Error"),"")</f>
        <v/>
      </c>
      <c r="D37" s="38" t="str">
        <f ca="1">IF(AND(COUNT(A19:A33)=15,MAX(COUNTIF(D19:D33,D19:D33))&gt;'Player List'!$C$300),"Error","")</f>
        <v/>
      </c>
      <c r="E37" s="38" t="str">
        <f ca="1">IF(ISERROR(E$36),"Error",IF(E$36&gt;E$38,"Error",""))</f>
        <v/>
      </c>
      <c r="F37" s="37" t="str">
        <f>IF(AND(COUNT(F$19:F$33)+COUNT(F$35)=16,ISNA(MATCH(F$35,F$19:F$33,0))),"Error","")</f>
        <v/>
      </c>
      <c r="G37" s="37" t="str">
        <f t="array" aca="1" ref="G37" ca="1">IF(AND(COUNTIF(G9:G15,"Please enter replacement player")=0,COUNT($F19:$F35)=16,OR(MAX(COUNTIF(F19:F33,F19:F33))&gt;1)),"Error","")</f>
        <v/>
      </c>
      <c r="H37" s="38" t="str">
        <f ca="1">IF(AND(COUNTIF(G9:G15,"Please enter replacement player")=0,COUNT(F19:F35)=16),IF(OR(AND(I42='Player List'!$C$303,I43='Player List'!$C$304,I44='Player List'!$C$305),AND(I42='Player List'!$D$303,I43='Player List'!$D$304,I44='Player List'!$D$305),AND(I42='Player List'!$E$303,I43='Player List'!$E$304,I44='Player List'!$E$305),AND(I42='Player List'!$F$303,I43='Player List'!$F$304,I44='Player List'!$F$305)),"","Error"),"")</f>
        <v/>
      </c>
      <c r="I37" s="38" t="str">
        <f t="array" aca="1" ref="I37" ca="1">IF(AND(COUNTIF(G9:G15,"Please enter replacement player")=0,COUNT(F19:F35)=16,MAX(COUNTIF(I19:I33,I19:I33))&gt;'Player List'!$C$300),"Error","")</f>
        <v/>
      </c>
      <c r="J37" s="38" t="str">
        <f>IF(ISERROR(J$36),"Error",IF(J$36&gt;J$38,"Error",""))</f>
        <v/>
      </c>
    </row>
    <row r="38" spans="1:10" s="14" customFormat="1" ht="15.6" x14ac:dyDescent="0.3">
      <c r="A38" s="39"/>
      <c r="B38" s="39" t="s">
        <v>25</v>
      </c>
      <c r="C38" s="39"/>
      <c r="D38" s="39"/>
      <c r="E38" s="36">
        <f>'Player List'!$C$299</f>
        <v>70</v>
      </c>
      <c r="F38" s="39"/>
      <c r="G38" s="39" t="s">
        <v>25</v>
      </c>
      <c r="H38" s="39"/>
      <c r="I38" s="39"/>
      <c r="J38" s="36">
        <f>E38</f>
        <v>70</v>
      </c>
    </row>
    <row r="39" spans="1:10" s="14" customFormat="1" ht="15.6" x14ac:dyDescent="0.3">
      <c r="A39" s="39"/>
      <c r="B39" s="39" t="s">
        <v>26</v>
      </c>
      <c r="C39" s="39"/>
      <c r="D39" s="39"/>
      <c r="E39" s="36">
        <f ca="1">E38-E36</f>
        <v>70</v>
      </c>
      <c r="F39" s="39"/>
      <c r="G39" s="39" t="s">
        <v>26</v>
      </c>
      <c r="H39" s="39"/>
      <c r="I39" s="39"/>
      <c r="J39" s="36">
        <f>J38-J36</f>
        <v>70</v>
      </c>
    </row>
    <row r="40" spans="1:10" s="14" customFormat="1" ht="15.6" x14ac:dyDescent="0.3">
      <c r="A40" s="39"/>
      <c r="B40" s="39"/>
      <c r="C40" s="39"/>
      <c r="D40" s="39"/>
      <c r="E40" s="39"/>
      <c r="F40" s="39"/>
      <c r="G40" s="39"/>
      <c r="H40" s="39"/>
      <c r="I40" s="39"/>
      <c r="J40" s="39"/>
    </row>
    <row r="41" spans="1:10" s="14" customFormat="1" ht="15.6" x14ac:dyDescent="0.3">
      <c r="A41" s="39"/>
      <c r="B41" s="39" t="s">
        <v>27</v>
      </c>
      <c r="C41" s="39" t="s">
        <v>28</v>
      </c>
      <c r="D41" s="39">
        <f ca="1">COUNTIF(C$19:C$33,C41)</f>
        <v>0</v>
      </c>
      <c r="E41" s="39"/>
      <c r="F41" s="39"/>
      <c r="G41" s="39" t="s">
        <v>27</v>
      </c>
      <c r="H41" s="39" t="s">
        <v>28</v>
      </c>
      <c r="I41" s="39">
        <f>COUNTIF(H$19:H$33,H41)</f>
        <v>0</v>
      </c>
      <c r="J41" s="39"/>
    </row>
    <row r="42" spans="1:10" s="14" customFormat="1" ht="15.6" x14ac:dyDescent="0.3">
      <c r="A42" s="39"/>
      <c r="B42" s="39" t="s">
        <v>29</v>
      </c>
      <c r="C42" s="39" t="s">
        <v>30</v>
      </c>
      <c r="D42" s="39">
        <f ca="1">COUNTIF(C$19:C$33,C42)</f>
        <v>0</v>
      </c>
      <c r="E42" s="39"/>
      <c r="F42" s="39"/>
      <c r="G42" s="39" t="s">
        <v>29</v>
      </c>
      <c r="H42" s="39" t="s">
        <v>30</v>
      </c>
      <c r="I42" s="39">
        <f>COUNTIF(H$19:H$33,H42)</f>
        <v>0</v>
      </c>
      <c r="J42" s="39"/>
    </row>
    <row r="43" spans="1:10" s="14" customFormat="1" ht="15.6" x14ac:dyDescent="0.3">
      <c r="A43" s="39"/>
      <c r="B43" s="39" t="s">
        <v>31</v>
      </c>
      <c r="C43" s="39" t="s">
        <v>32</v>
      </c>
      <c r="D43" s="39">
        <f ca="1">COUNTIF(C$19:C$33,C43)</f>
        <v>0</v>
      </c>
      <c r="E43" s="39"/>
      <c r="F43" s="39"/>
      <c r="G43" s="39" t="s">
        <v>31</v>
      </c>
      <c r="H43" s="39" t="s">
        <v>32</v>
      </c>
      <c r="I43" s="39">
        <f>COUNTIF(H$19:H$33,H43)</f>
        <v>0</v>
      </c>
      <c r="J43" s="39"/>
    </row>
    <row r="44" spans="1:10" s="14" customFormat="1" ht="15.6" x14ac:dyDescent="0.3">
      <c r="A44" s="39"/>
      <c r="B44" s="39" t="s">
        <v>33</v>
      </c>
      <c r="C44" s="39" t="s">
        <v>34</v>
      </c>
      <c r="D44" s="39">
        <f ca="1">COUNTIF(C$19:C$33,C44)</f>
        <v>0</v>
      </c>
      <c r="E44" s="39"/>
      <c r="F44" s="39"/>
      <c r="G44" s="39" t="s">
        <v>33</v>
      </c>
      <c r="H44" s="39" t="s">
        <v>34</v>
      </c>
      <c r="I44" s="39">
        <f>COUNTIF(H$19:H$33,H44)</f>
        <v>0</v>
      </c>
      <c r="J44" s="39"/>
    </row>
    <row r="45" spans="1:10" s="14" customFormat="1" ht="15.6" x14ac:dyDescent="0.3">
      <c r="A45" s="39"/>
      <c r="B45" s="39"/>
      <c r="C45" s="39"/>
      <c r="D45" s="39"/>
      <c r="E45" s="39"/>
      <c r="F45" s="39"/>
      <c r="G45" s="39"/>
      <c r="H45" s="39"/>
      <c r="I45" s="39"/>
      <c r="J45" s="39"/>
    </row>
    <row r="46" spans="1:10" ht="15.6" x14ac:dyDescent="0.3">
      <c r="A46" s="105" t="s">
        <v>35</v>
      </c>
      <c r="B46" s="106"/>
      <c r="C46" s="106"/>
      <c r="D46" s="106"/>
      <c r="E46" s="106"/>
      <c r="F46" s="106"/>
      <c r="G46" s="106"/>
      <c r="H46" s="106"/>
      <c r="I46" s="106"/>
      <c r="J46" s="107"/>
    </row>
    <row r="47" spans="1:10" ht="99.75" customHeight="1" x14ac:dyDescent="0.2">
      <c r="A47" s="108" t="s">
        <v>494</v>
      </c>
      <c r="B47" s="109"/>
      <c r="C47" s="109"/>
      <c r="D47" s="109"/>
      <c r="E47" s="109"/>
      <c r="F47" s="109"/>
      <c r="G47" s="109"/>
      <c r="H47" s="109"/>
      <c r="I47" s="109"/>
      <c r="J47" s="110"/>
    </row>
    <row r="48" spans="1:10" ht="71.25" customHeight="1" x14ac:dyDescent="0.2">
      <c r="A48" s="111" t="s">
        <v>495</v>
      </c>
      <c r="B48" s="112"/>
      <c r="C48" s="112"/>
      <c r="D48" s="112"/>
      <c r="E48" s="112"/>
      <c r="F48" s="112"/>
      <c r="G48" s="112"/>
      <c r="H48" s="112"/>
      <c r="I48" s="112"/>
      <c r="J48" s="113"/>
    </row>
  </sheetData>
  <sheetProtection sheet="1" objects="1" scenarios="1"/>
  <mergeCells count="21">
    <mergeCell ref="A46:J46"/>
    <mergeCell ref="A47:J47"/>
    <mergeCell ref="A48:J48"/>
    <mergeCell ref="A14:E14"/>
    <mergeCell ref="F14:J14"/>
    <mergeCell ref="A17:E17"/>
    <mergeCell ref="F17:J17"/>
    <mergeCell ref="A34:E34"/>
    <mergeCell ref="F34:J34"/>
    <mergeCell ref="A13:J13"/>
    <mergeCell ref="A1:J1"/>
    <mergeCell ref="A2:F2"/>
    <mergeCell ref="G2:J2"/>
    <mergeCell ref="A3:J3"/>
    <mergeCell ref="A4:B4"/>
    <mergeCell ref="C4:J4"/>
    <mergeCell ref="A5:B5"/>
    <mergeCell ref="C5:J5"/>
    <mergeCell ref="A6:J6"/>
    <mergeCell ref="A7:E7"/>
    <mergeCell ref="F7:J7"/>
  </mergeCells>
  <conditionalFormatting sqref="A34 F34">
    <cfRule type="expression" dxfId="22" priority="6" stopIfTrue="1">
      <formula>ISNUMBER(FIND("*",$B34))</formula>
    </cfRule>
  </conditionalFormatting>
  <conditionalFormatting sqref="E35 B19:E33">
    <cfRule type="expression" dxfId="21" priority="7" stopIfTrue="1">
      <formula>$A$32&amp;$B$32&amp;$C$32&amp;$D$32&amp;$E$32&gt;="Error"</formula>
    </cfRule>
    <cfRule type="expression" dxfId="20" priority="8" stopIfTrue="1">
      <formula>ISNUMBER(FIND("*",$B19))</formula>
    </cfRule>
  </conditionalFormatting>
  <conditionalFormatting sqref="A35:D35">
    <cfRule type="expression" dxfId="19" priority="9" stopIfTrue="1">
      <formula>IF(ISNUMBER($B35),IF(ISNA(MATCH($A$31,$A$15:$A$29,0)),),)</formula>
    </cfRule>
    <cfRule type="expression" dxfId="18" priority="10" stopIfTrue="1">
      <formula>ISNUMBER(FIND("*",$B35))</formula>
    </cfRule>
  </conditionalFormatting>
  <conditionalFormatting sqref="F35:J35 F19:J33">
    <cfRule type="expression" dxfId="17" priority="11" stopIfTrue="1">
      <formula>AND(COUNTIF($F$19:$F$35,"&gt;0")&lt;16,$F19&gt;0)</formula>
    </cfRule>
    <cfRule type="expression" dxfId="16" priority="12" stopIfTrue="1">
      <formula>$L$7&gt;""</formula>
    </cfRule>
    <cfRule type="expression" dxfId="15" priority="13" stopIfTrue="1">
      <formula>ISNUMBER(FIND("*",$G19))</formula>
    </cfRule>
  </conditionalFormatting>
  <conditionalFormatting sqref="A19:A33">
    <cfRule type="expression" dxfId="14" priority="2" stopIfTrue="1">
      <formula>$A$32&amp;$B$32&amp;$C$32&amp;$D$32&amp;$E$32&gt;="Error"</formula>
    </cfRule>
    <cfRule type="expression" dxfId="13" priority="3" stopIfTrue="1">
      <formula>ISNUMBER(FIND("*",$B19))</formula>
    </cfRule>
  </conditionalFormatting>
  <conditionalFormatting sqref="F9:J12">
    <cfRule type="expression" dxfId="12" priority="1">
      <formula>$A$37="ERROR"</formula>
    </cfRule>
  </conditionalFormatting>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pageSetUpPr fitToPage="1"/>
  </sheetPr>
  <dimension ref="A1:Y305"/>
  <sheetViews>
    <sheetView view="pageBreakPreview" zoomScaleNormal="100" zoomScaleSheetLayoutView="100" workbookViewId="0">
      <selection sqref="A1:A2"/>
    </sheetView>
  </sheetViews>
  <sheetFormatPr defaultColWidth="9.28515625" defaultRowHeight="10.199999999999999" x14ac:dyDescent="0.2"/>
  <cols>
    <col min="1" max="1" width="6.28515625" style="4" customWidth="1"/>
    <col min="2" max="2" width="18.140625" style="1" customWidth="1"/>
    <col min="3" max="3" width="4.140625" style="5" customWidth="1"/>
    <col min="4" max="4" width="5.42578125" style="1" bestFit="1" customWidth="1"/>
    <col min="5" max="5" width="6" style="6" customWidth="1"/>
    <col min="6" max="6" width="5" style="1" bestFit="1" customWidth="1"/>
    <col min="7" max="7" width="5.7109375" style="1" customWidth="1"/>
    <col min="8" max="8" width="1.85546875" style="1" customWidth="1"/>
    <col min="9" max="9" width="6.28515625" style="4" customWidth="1"/>
    <col min="10" max="10" width="18.140625" style="1" customWidth="1"/>
    <col min="11" max="11" width="4.140625" style="5" customWidth="1"/>
    <col min="12" max="12" width="5.7109375" style="1" customWidth="1"/>
    <col min="13" max="13" width="6" style="6" customWidth="1"/>
    <col min="14" max="14" width="5" style="7" customWidth="1"/>
    <col min="15" max="15" width="5.7109375" style="7" customWidth="1"/>
    <col min="16" max="16" width="1.85546875" style="1" customWidth="1"/>
    <col min="17" max="17" width="6.28515625" style="4" customWidth="1"/>
    <col min="18" max="18" width="18.140625" style="1" customWidth="1"/>
    <col min="19" max="19" width="4.140625" style="5" customWidth="1"/>
    <col min="20" max="20" width="5.7109375" style="1" customWidth="1"/>
    <col min="21" max="21" width="6" style="6" customWidth="1"/>
    <col min="22" max="22" width="5" style="1" customWidth="1"/>
    <col min="23" max="23" width="5.7109375" style="1" customWidth="1"/>
    <col min="24" max="16384" width="9.28515625" style="1"/>
  </cols>
  <sheetData>
    <row r="1" spans="1:25" ht="12" customHeight="1" thickTop="1" x14ac:dyDescent="0.2">
      <c r="A1" s="117" t="s">
        <v>0</v>
      </c>
      <c r="B1" s="121" t="s">
        <v>1</v>
      </c>
      <c r="C1" s="121" t="s">
        <v>2</v>
      </c>
      <c r="D1" s="121" t="s">
        <v>3</v>
      </c>
      <c r="E1" s="123" t="s">
        <v>4</v>
      </c>
      <c r="F1" s="119" t="s">
        <v>5</v>
      </c>
      <c r="G1" s="120"/>
      <c r="H1" s="51"/>
      <c r="I1" s="117" t="s">
        <v>0</v>
      </c>
      <c r="J1" s="121" t="s">
        <v>1</v>
      </c>
      <c r="K1" s="121" t="s">
        <v>2</v>
      </c>
      <c r="L1" s="121" t="s">
        <v>3</v>
      </c>
      <c r="M1" s="123" t="s">
        <v>4</v>
      </c>
      <c r="N1" s="119" t="s">
        <v>5</v>
      </c>
      <c r="O1" s="120"/>
      <c r="P1" s="51"/>
      <c r="Q1" s="117" t="s">
        <v>0</v>
      </c>
      <c r="R1" s="121" t="s">
        <v>1</v>
      </c>
      <c r="S1" s="121" t="s">
        <v>2</v>
      </c>
      <c r="T1" s="121" t="s">
        <v>3</v>
      </c>
      <c r="U1" s="123" t="s">
        <v>4</v>
      </c>
      <c r="V1" s="119" t="s">
        <v>5</v>
      </c>
      <c r="W1" s="125"/>
      <c r="X1" s="52"/>
      <c r="Y1" s="52"/>
    </row>
    <row r="2" spans="1:25" s="2" customFormat="1" ht="20.399999999999999" x14ac:dyDescent="0.2">
      <c r="A2" s="118"/>
      <c r="B2" s="122"/>
      <c r="C2" s="122"/>
      <c r="D2" s="122"/>
      <c r="E2" s="124"/>
      <c r="F2" s="42" t="s">
        <v>6</v>
      </c>
      <c r="G2" s="43" t="s">
        <v>7</v>
      </c>
      <c r="H2" s="53"/>
      <c r="I2" s="118"/>
      <c r="J2" s="122"/>
      <c r="K2" s="122"/>
      <c r="L2" s="122"/>
      <c r="M2" s="124"/>
      <c r="N2" s="42" t="s">
        <v>6</v>
      </c>
      <c r="O2" s="43" t="s">
        <v>7</v>
      </c>
      <c r="P2" s="53"/>
      <c r="Q2" s="118"/>
      <c r="R2" s="122"/>
      <c r="S2" s="122"/>
      <c r="T2" s="122"/>
      <c r="U2" s="124"/>
      <c r="V2" s="42" t="s">
        <v>6</v>
      </c>
      <c r="W2" s="44" t="s">
        <v>7</v>
      </c>
      <c r="X2" s="53"/>
      <c r="Y2" s="54"/>
    </row>
    <row r="3" spans="1:25" ht="11.25" customHeight="1" x14ac:dyDescent="0.2">
      <c r="A3" s="55">
        <v>1079</v>
      </c>
      <c r="B3" s="56" t="s">
        <v>384</v>
      </c>
      <c r="C3" s="57" t="s">
        <v>28</v>
      </c>
      <c r="D3" s="56" t="s">
        <v>48</v>
      </c>
      <c r="E3" s="58">
        <v>4.5</v>
      </c>
      <c r="F3" s="59">
        <v>7</v>
      </c>
      <c r="G3" s="60">
        <v>131</v>
      </c>
      <c r="H3" s="52"/>
      <c r="I3" s="56">
        <v>2047</v>
      </c>
      <c r="J3" s="56" t="s">
        <v>180</v>
      </c>
      <c r="K3" s="57" t="s">
        <v>30</v>
      </c>
      <c r="L3" s="56" t="s">
        <v>43</v>
      </c>
      <c r="M3" s="58">
        <v>3.6</v>
      </c>
      <c r="N3" s="59">
        <v>7</v>
      </c>
      <c r="O3" s="60">
        <v>41</v>
      </c>
      <c r="P3" s="52"/>
      <c r="Q3" s="56">
        <v>2300</v>
      </c>
      <c r="R3" s="56" t="s">
        <v>280</v>
      </c>
      <c r="S3" s="56" t="s">
        <v>30</v>
      </c>
      <c r="T3" s="56" t="s">
        <v>36</v>
      </c>
      <c r="U3" s="61">
        <v>2.6</v>
      </c>
      <c r="V3" s="59">
        <v>1</v>
      </c>
      <c r="W3" s="62">
        <v>36</v>
      </c>
      <c r="X3" s="52"/>
      <c r="Y3" s="52"/>
    </row>
    <row r="4" spans="1:25" ht="11.25" customHeight="1" x14ac:dyDescent="0.2">
      <c r="A4" s="55">
        <v>1115</v>
      </c>
      <c r="B4" s="56" t="s">
        <v>324</v>
      </c>
      <c r="C4" s="57" t="s">
        <v>28</v>
      </c>
      <c r="D4" s="56" t="s">
        <v>50</v>
      </c>
      <c r="E4" s="58">
        <v>4.4000000000000004</v>
      </c>
      <c r="F4" s="59">
        <v>0</v>
      </c>
      <c r="G4" s="60">
        <v>115</v>
      </c>
      <c r="H4" s="52"/>
      <c r="I4" s="63">
        <v>2092</v>
      </c>
      <c r="J4" s="63" t="s">
        <v>136</v>
      </c>
      <c r="K4" s="64" t="s">
        <v>30</v>
      </c>
      <c r="L4" s="63" t="s">
        <v>50</v>
      </c>
      <c r="M4" s="65">
        <v>3.6</v>
      </c>
      <c r="N4" s="66">
        <v>2</v>
      </c>
      <c r="O4" s="67">
        <v>114</v>
      </c>
      <c r="P4" s="52"/>
      <c r="Q4" s="56">
        <v>2380</v>
      </c>
      <c r="R4" s="56" t="s">
        <v>530</v>
      </c>
      <c r="S4" s="56" t="s">
        <v>30</v>
      </c>
      <c r="T4" s="56" t="s">
        <v>72</v>
      </c>
      <c r="U4" s="61">
        <v>2.6</v>
      </c>
      <c r="V4" s="59">
        <v>0</v>
      </c>
      <c r="W4" s="62">
        <v>0</v>
      </c>
      <c r="X4" s="52"/>
      <c r="Y4" s="52"/>
    </row>
    <row r="5" spans="1:25" ht="11.25" customHeight="1" x14ac:dyDescent="0.2">
      <c r="A5" s="55">
        <v>1121</v>
      </c>
      <c r="B5" s="56" t="s">
        <v>348</v>
      </c>
      <c r="C5" s="57" t="s">
        <v>28</v>
      </c>
      <c r="D5" s="56" t="s">
        <v>36</v>
      </c>
      <c r="E5" s="58">
        <v>4.3</v>
      </c>
      <c r="F5" s="59">
        <v>-2</v>
      </c>
      <c r="G5" s="60">
        <v>91</v>
      </c>
      <c r="H5" s="52"/>
      <c r="I5" s="63">
        <v>2208</v>
      </c>
      <c r="J5" s="63" t="s">
        <v>143</v>
      </c>
      <c r="K5" s="64" t="s">
        <v>30</v>
      </c>
      <c r="L5" s="63" t="s">
        <v>37</v>
      </c>
      <c r="M5" s="65">
        <v>3.6</v>
      </c>
      <c r="N5" s="66">
        <v>0</v>
      </c>
      <c r="O5" s="67">
        <v>54</v>
      </c>
      <c r="P5" s="52"/>
      <c r="Q5" s="56">
        <v>2381</v>
      </c>
      <c r="R5" s="56" t="s">
        <v>431</v>
      </c>
      <c r="S5" s="56" t="s">
        <v>30</v>
      </c>
      <c r="T5" s="56" t="s">
        <v>388</v>
      </c>
      <c r="U5" s="61">
        <v>2.6</v>
      </c>
      <c r="V5" s="59">
        <v>0</v>
      </c>
      <c r="W5" s="62">
        <v>7</v>
      </c>
      <c r="X5" s="52"/>
      <c r="Y5" s="52"/>
    </row>
    <row r="6" spans="1:25" ht="11.25" customHeight="1" x14ac:dyDescent="0.2">
      <c r="A6" s="55">
        <v>1001</v>
      </c>
      <c r="B6" s="56" t="s">
        <v>38</v>
      </c>
      <c r="C6" s="57" t="s">
        <v>28</v>
      </c>
      <c r="D6" s="56" t="s">
        <v>39</v>
      </c>
      <c r="E6" s="58">
        <v>4.2</v>
      </c>
      <c r="F6" s="59">
        <v>2</v>
      </c>
      <c r="G6" s="60">
        <v>121</v>
      </c>
      <c r="H6" s="52"/>
      <c r="I6" s="63">
        <v>2304</v>
      </c>
      <c r="J6" s="63" t="s">
        <v>653</v>
      </c>
      <c r="K6" s="64" t="s">
        <v>30</v>
      </c>
      <c r="L6" s="63" t="s">
        <v>39</v>
      </c>
      <c r="M6" s="65">
        <v>3.6</v>
      </c>
      <c r="N6" s="66">
        <v>0</v>
      </c>
      <c r="O6" s="67">
        <v>35</v>
      </c>
      <c r="P6" s="52"/>
      <c r="Q6" s="56">
        <v>2382</v>
      </c>
      <c r="R6" s="56" t="s">
        <v>432</v>
      </c>
      <c r="S6" s="56" t="s">
        <v>30</v>
      </c>
      <c r="T6" s="56" t="s">
        <v>390</v>
      </c>
      <c r="U6" s="61">
        <v>2.6</v>
      </c>
      <c r="V6" s="59">
        <v>2</v>
      </c>
      <c r="W6" s="62">
        <v>125</v>
      </c>
      <c r="X6" s="52"/>
      <c r="Y6" s="52"/>
    </row>
    <row r="7" spans="1:25" ht="11.25" customHeight="1" x14ac:dyDescent="0.2">
      <c r="A7" s="55">
        <v>1004</v>
      </c>
      <c r="B7" s="56" t="s">
        <v>42</v>
      </c>
      <c r="C7" s="57" t="s">
        <v>28</v>
      </c>
      <c r="D7" s="56" t="s">
        <v>43</v>
      </c>
      <c r="E7" s="58">
        <v>4.0999999999999996</v>
      </c>
      <c r="F7" s="59">
        <v>7</v>
      </c>
      <c r="G7" s="60">
        <v>72</v>
      </c>
      <c r="H7" s="52"/>
      <c r="I7" s="63">
        <v>2351</v>
      </c>
      <c r="J7" s="63" t="s">
        <v>340</v>
      </c>
      <c r="K7" s="64" t="s">
        <v>30</v>
      </c>
      <c r="L7" s="63" t="s">
        <v>68</v>
      </c>
      <c r="M7" s="65">
        <v>3.6</v>
      </c>
      <c r="N7" s="66">
        <v>7</v>
      </c>
      <c r="O7" s="67">
        <v>118</v>
      </c>
      <c r="P7" s="52"/>
      <c r="Q7" s="56">
        <v>2383</v>
      </c>
      <c r="R7" s="56" t="s">
        <v>433</v>
      </c>
      <c r="S7" s="56" t="s">
        <v>30</v>
      </c>
      <c r="T7" s="56" t="s">
        <v>63</v>
      </c>
      <c r="U7" s="61">
        <v>2.6</v>
      </c>
      <c r="V7" s="59">
        <v>-1</v>
      </c>
      <c r="W7" s="62">
        <v>56</v>
      </c>
      <c r="X7" s="52"/>
      <c r="Y7" s="52"/>
    </row>
    <row r="8" spans="1:25" ht="11.25" customHeight="1" x14ac:dyDescent="0.2">
      <c r="A8" s="55">
        <v>1112</v>
      </c>
      <c r="B8" s="56" t="s">
        <v>288</v>
      </c>
      <c r="C8" s="57" t="s">
        <v>28</v>
      </c>
      <c r="D8" s="56" t="s">
        <v>37</v>
      </c>
      <c r="E8" s="58">
        <v>4</v>
      </c>
      <c r="F8" s="59">
        <v>0</v>
      </c>
      <c r="G8" s="60">
        <v>81</v>
      </c>
      <c r="H8" s="52"/>
      <c r="I8" s="63">
        <v>2003</v>
      </c>
      <c r="J8" s="63" t="s">
        <v>603</v>
      </c>
      <c r="K8" s="64" t="s">
        <v>30</v>
      </c>
      <c r="L8" s="63" t="s">
        <v>39</v>
      </c>
      <c r="M8" s="65">
        <v>3.5</v>
      </c>
      <c r="N8" s="66">
        <v>0</v>
      </c>
      <c r="O8" s="67">
        <v>0</v>
      </c>
      <c r="P8" s="52"/>
      <c r="Q8" s="56">
        <v>2406</v>
      </c>
      <c r="R8" s="56" t="s">
        <v>434</v>
      </c>
      <c r="S8" s="56" t="s">
        <v>30</v>
      </c>
      <c r="T8" s="56" t="s">
        <v>400</v>
      </c>
      <c r="U8" s="61">
        <v>2.6</v>
      </c>
      <c r="V8" s="59">
        <v>7</v>
      </c>
      <c r="W8" s="62">
        <v>60</v>
      </c>
      <c r="X8" s="52"/>
      <c r="Y8" s="52"/>
    </row>
    <row r="9" spans="1:25" ht="11.25" customHeight="1" x14ac:dyDescent="0.2">
      <c r="A9" s="55">
        <v>1087</v>
      </c>
      <c r="B9" s="56" t="s">
        <v>67</v>
      </c>
      <c r="C9" s="57" t="s">
        <v>28</v>
      </c>
      <c r="D9" s="56" t="s">
        <v>68</v>
      </c>
      <c r="E9" s="58">
        <v>3.9</v>
      </c>
      <c r="F9" s="59">
        <v>7</v>
      </c>
      <c r="G9" s="60">
        <v>94</v>
      </c>
      <c r="H9" s="52"/>
      <c r="I9" s="63">
        <v>2004</v>
      </c>
      <c r="J9" s="63" t="s">
        <v>130</v>
      </c>
      <c r="K9" s="64" t="s">
        <v>30</v>
      </c>
      <c r="L9" s="63" t="s">
        <v>37</v>
      </c>
      <c r="M9" s="65">
        <v>3.5</v>
      </c>
      <c r="N9" s="66">
        <v>0</v>
      </c>
      <c r="O9" s="67">
        <v>58</v>
      </c>
      <c r="P9" s="52"/>
      <c r="Q9" s="56">
        <v>2081</v>
      </c>
      <c r="R9" s="56" t="s">
        <v>357</v>
      </c>
      <c r="S9" s="56" t="s">
        <v>30</v>
      </c>
      <c r="T9" s="56" t="s">
        <v>41</v>
      </c>
      <c r="U9" s="61">
        <v>2.5</v>
      </c>
      <c r="V9" s="59">
        <v>7</v>
      </c>
      <c r="W9" s="62">
        <v>94</v>
      </c>
      <c r="X9" s="52"/>
      <c r="Y9" s="52"/>
    </row>
    <row r="10" spans="1:25" ht="11.25" customHeight="1" x14ac:dyDescent="0.2">
      <c r="A10" s="55">
        <v>1063</v>
      </c>
      <c r="B10" s="56" t="s">
        <v>56</v>
      </c>
      <c r="C10" s="57" t="s">
        <v>28</v>
      </c>
      <c r="D10" s="56" t="s">
        <v>48</v>
      </c>
      <c r="E10" s="58">
        <v>3.8</v>
      </c>
      <c r="F10" s="59">
        <v>0</v>
      </c>
      <c r="G10" s="60">
        <v>31</v>
      </c>
      <c r="H10" s="52"/>
      <c r="I10" s="63">
        <v>2269</v>
      </c>
      <c r="J10" s="63" t="s">
        <v>560</v>
      </c>
      <c r="K10" s="64" t="s">
        <v>30</v>
      </c>
      <c r="L10" s="63" t="s">
        <v>48</v>
      </c>
      <c r="M10" s="65">
        <v>3.5</v>
      </c>
      <c r="N10" s="66">
        <v>0</v>
      </c>
      <c r="O10" s="67">
        <v>0</v>
      </c>
      <c r="P10" s="52"/>
      <c r="Q10" s="56">
        <v>2088</v>
      </c>
      <c r="R10" s="56" t="s">
        <v>302</v>
      </c>
      <c r="S10" s="56" t="s">
        <v>30</v>
      </c>
      <c r="T10" s="56" t="s">
        <v>400</v>
      </c>
      <c r="U10" s="61">
        <v>2.5</v>
      </c>
      <c r="V10" s="59">
        <v>6</v>
      </c>
      <c r="W10" s="62">
        <v>69</v>
      </c>
      <c r="X10" s="52"/>
      <c r="Y10" s="52"/>
    </row>
    <row r="11" spans="1:25" ht="11.25" customHeight="1" x14ac:dyDescent="0.2">
      <c r="A11" s="55">
        <v>1088</v>
      </c>
      <c r="B11" s="56" t="s">
        <v>60</v>
      </c>
      <c r="C11" s="57" t="s">
        <v>28</v>
      </c>
      <c r="D11" s="56" t="s">
        <v>36</v>
      </c>
      <c r="E11" s="58">
        <v>3.8</v>
      </c>
      <c r="F11" s="59">
        <v>2</v>
      </c>
      <c r="G11" s="60">
        <v>23</v>
      </c>
      <c r="H11" s="52"/>
      <c r="I11" s="63">
        <v>2308</v>
      </c>
      <c r="J11" s="63" t="s">
        <v>294</v>
      </c>
      <c r="K11" s="64" t="s">
        <v>30</v>
      </c>
      <c r="L11" s="63" t="s">
        <v>287</v>
      </c>
      <c r="M11" s="65">
        <v>3.5</v>
      </c>
      <c r="N11" s="66">
        <v>10</v>
      </c>
      <c r="O11" s="67">
        <v>182</v>
      </c>
      <c r="P11" s="52"/>
      <c r="Q11" s="56">
        <v>2096</v>
      </c>
      <c r="R11" s="56" t="s">
        <v>124</v>
      </c>
      <c r="S11" s="56" t="s">
        <v>30</v>
      </c>
      <c r="T11" s="56" t="s">
        <v>66</v>
      </c>
      <c r="U11" s="61">
        <v>2.5</v>
      </c>
      <c r="V11" s="59">
        <v>0</v>
      </c>
      <c r="W11" s="62">
        <v>68</v>
      </c>
      <c r="X11" s="52"/>
      <c r="Y11" s="52"/>
    </row>
    <row r="12" spans="1:25" ht="11.25" customHeight="1" x14ac:dyDescent="0.2">
      <c r="A12" s="55">
        <v>1009</v>
      </c>
      <c r="B12" s="56" t="s">
        <v>361</v>
      </c>
      <c r="C12" s="57" t="s">
        <v>28</v>
      </c>
      <c r="D12" s="56" t="s">
        <v>37</v>
      </c>
      <c r="E12" s="58">
        <v>3.7</v>
      </c>
      <c r="F12" s="59">
        <v>0</v>
      </c>
      <c r="G12" s="60">
        <v>0</v>
      </c>
      <c r="H12" s="52"/>
      <c r="I12" s="63">
        <v>2340</v>
      </c>
      <c r="J12" s="63" t="s">
        <v>303</v>
      </c>
      <c r="K12" s="64" t="s">
        <v>30</v>
      </c>
      <c r="L12" s="63" t="s">
        <v>37</v>
      </c>
      <c r="M12" s="65">
        <v>3.5</v>
      </c>
      <c r="N12" s="66">
        <v>0</v>
      </c>
      <c r="O12" s="67">
        <v>74</v>
      </c>
      <c r="P12" s="52"/>
      <c r="Q12" s="56">
        <v>2115</v>
      </c>
      <c r="R12" s="56" t="s">
        <v>49</v>
      </c>
      <c r="S12" s="56" t="s">
        <v>30</v>
      </c>
      <c r="T12" s="56" t="s">
        <v>55</v>
      </c>
      <c r="U12" s="61">
        <v>2.5</v>
      </c>
      <c r="V12" s="59">
        <v>0</v>
      </c>
      <c r="W12" s="62">
        <v>77</v>
      </c>
      <c r="X12" s="52"/>
      <c r="Y12" s="52"/>
    </row>
    <row r="13" spans="1:25" ht="11.25" customHeight="1" x14ac:dyDescent="0.2">
      <c r="A13" s="55">
        <v>1111</v>
      </c>
      <c r="B13" s="56" t="s">
        <v>289</v>
      </c>
      <c r="C13" s="57" t="s">
        <v>28</v>
      </c>
      <c r="D13" s="56" t="s">
        <v>287</v>
      </c>
      <c r="E13" s="58">
        <v>3.7</v>
      </c>
      <c r="F13" s="59">
        <v>7</v>
      </c>
      <c r="G13" s="60">
        <v>135</v>
      </c>
      <c r="H13" s="52"/>
      <c r="I13" s="63">
        <v>2346</v>
      </c>
      <c r="J13" s="63" t="s">
        <v>326</v>
      </c>
      <c r="K13" s="64" t="s">
        <v>30</v>
      </c>
      <c r="L13" s="63" t="s">
        <v>58</v>
      </c>
      <c r="M13" s="65">
        <v>3.5</v>
      </c>
      <c r="N13" s="66">
        <v>0</v>
      </c>
      <c r="O13" s="67">
        <v>141</v>
      </c>
      <c r="P13" s="52"/>
      <c r="Q13" s="56">
        <v>2130</v>
      </c>
      <c r="R13" s="56" t="s">
        <v>131</v>
      </c>
      <c r="S13" s="56" t="s">
        <v>30</v>
      </c>
      <c r="T13" s="56" t="s">
        <v>59</v>
      </c>
      <c r="U13" s="61">
        <v>2.5</v>
      </c>
      <c r="V13" s="59">
        <v>0</v>
      </c>
      <c r="W13" s="62">
        <v>27</v>
      </c>
      <c r="X13" s="52"/>
      <c r="Y13" s="52"/>
    </row>
    <row r="14" spans="1:25" ht="11.25" customHeight="1" x14ac:dyDescent="0.2">
      <c r="A14" s="55">
        <v>1007</v>
      </c>
      <c r="B14" s="56" t="s">
        <v>71</v>
      </c>
      <c r="C14" s="57" t="s">
        <v>28</v>
      </c>
      <c r="D14" s="56" t="s">
        <v>58</v>
      </c>
      <c r="E14" s="58">
        <v>3.6</v>
      </c>
      <c r="F14" s="59">
        <v>0</v>
      </c>
      <c r="G14" s="60">
        <v>141</v>
      </c>
      <c r="H14" s="52"/>
      <c r="I14" s="63">
        <v>2280</v>
      </c>
      <c r="J14" s="63" t="s">
        <v>268</v>
      </c>
      <c r="K14" s="64" t="s">
        <v>30</v>
      </c>
      <c r="L14" s="63" t="s">
        <v>43</v>
      </c>
      <c r="M14" s="65">
        <v>3.4</v>
      </c>
      <c r="N14" s="66">
        <v>0</v>
      </c>
      <c r="O14" s="67">
        <v>4</v>
      </c>
      <c r="P14" s="52"/>
      <c r="Q14" s="56">
        <v>2245</v>
      </c>
      <c r="R14" s="56" t="s">
        <v>120</v>
      </c>
      <c r="S14" s="56" t="s">
        <v>30</v>
      </c>
      <c r="T14" s="56" t="s">
        <v>41</v>
      </c>
      <c r="U14" s="61">
        <v>2.5</v>
      </c>
      <c r="V14" s="59">
        <v>0</v>
      </c>
      <c r="W14" s="62">
        <v>58</v>
      </c>
      <c r="X14" s="52"/>
      <c r="Y14" s="52"/>
    </row>
    <row r="15" spans="1:25" ht="11.25" customHeight="1" x14ac:dyDescent="0.2">
      <c r="A15" s="55">
        <v>1006</v>
      </c>
      <c r="B15" s="56" t="s">
        <v>538</v>
      </c>
      <c r="C15" s="57" t="s">
        <v>28</v>
      </c>
      <c r="D15" s="56" t="s">
        <v>50</v>
      </c>
      <c r="E15" s="58">
        <v>3.5</v>
      </c>
      <c r="F15" s="59">
        <v>0</v>
      </c>
      <c r="G15" s="60">
        <v>0</v>
      </c>
      <c r="H15" s="52"/>
      <c r="I15" s="63">
        <v>2281</v>
      </c>
      <c r="J15" s="63" t="s">
        <v>269</v>
      </c>
      <c r="K15" s="64" t="s">
        <v>30</v>
      </c>
      <c r="L15" s="63" t="s">
        <v>43</v>
      </c>
      <c r="M15" s="65">
        <v>3.4</v>
      </c>
      <c r="N15" s="66">
        <v>7</v>
      </c>
      <c r="O15" s="67">
        <v>122</v>
      </c>
      <c r="P15" s="52"/>
      <c r="Q15" s="56">
        <v>2315</v>
      </c>
      <c r="R15" s="56" t="s">
        <v>297</v>
      </c>
      <c r="S15" s="56" t="s">
        <v>30</v>
      </c>
      <c r="T15" s="56" t="s">
        <v>46</v>
      </c>
      <c r="U15" s="61">
        <v>2.5</v>
      </c>
      <c r="V15" s="59">
        <v>0</v>
      </c>
      <c r="W15" s="62">
        <v>75</v>
      </c>
      <c r="X15" s="52"/>
      <c r="Y15" s="52"/>
    </row>
    <row r="16" spans="1:25" ht="11.25" customHeight="1" x14ac:dyDescent="0.2">
      <c r="A16" s="55">
        <v>1140</v>
      </c>
      <c r="B16" s="56" t="s">
        <v>546</v>
      </c>
      <c r="C16" s="57" t="s">
        <v>28</v>
      </c>
      <c r="D16" s="56" t="s">
        <v>50</v>
      </c>
      <c r="E16" s="58">
        <v>3.5</v>
      </c>
      <c r="F16" s="59">
        <v>0</v>
      </c>
      <c r="G16" s="60">
        <v>37</v>
      </c>
      <c r="H16" s="52"/>
      <c r="I16" s="63">
        <v>2307</v>
      </c>
      <c r="J16" s="63" t="s">
        <v>308</v>
      </c>
      <c r="K16" s="64" t="s">
        <v>30</v>
      </c>
      <c r="L16" s="63" t="s">
        <v>39</v>
      </c>
      <c r="M16" s="65">
        <v>3.4</v>
      </c>
      <c r="N16" s="66">
        <v>0</v>
      </c>
      <c r="O16" s="67">
        <v>33</v>
      </c>
      <c r="P16" s="52"/>
      <c r="Q16" s="56">
        <v>2384</v>
      </c>
      <c r="R16" s="56" t="s">
        <v>674</v>
      </c>
      <c r="S16" s="56" t="s">
        <v>30</v>
      </c>
      <c r="T16" s="56" t="s">
        <v>400</v>
      </c>
      <c r="U16" s="61">
        <v>2.5</v>
      </c>
      <c r="V16" s="59">
        <v>0</v>
      </c>
      <c r="W16" s="62">
        <v>1</v>
      </c>
      <c r="X16" s="52"/>
      <c r="Y16" s="52"/>
    </row>
    <row r="17" spans="1:25" ht="11.25" customHeight="1" x14ac:dyDescent="0.2">
      <c r="A17" s="55">
        <v>1012</v>
      </c>
      <c r="B17" s="56" t="s">
        <v>64</v>
      </c>
      <c r="C17" s="57" t="s">
        <v>28</v>
      </c>
      <c r="D17" s="56" t="s">
        <v>39</v>
      </c>
      <c r="E17" s="58">
        <v>3.4</v>
      </c>
      <c r="F17" s="59">
        <v>0</v>
      </c>
      <c r="G17" s="60">
        <v>30</v>
      </c>
      <c r="H17" s="52"/>
      <c r="I17" s="63">
        <v>2418</v>
      </c>
      <c r="J17" s="63" t="s">
        <v>552</v>
      </c>
      <c r="K17" s="64" t="s">
        <v>30</v>
      </c>
      <c r="L17" s="63" t="s">
        <v>37</v>
      </c>
      <c r="M17" s="65">
        <v>3.4</v>
      </c>
      <c r="N17" s="66">
        <v>1</v>
      </c>
      <c r="O17" s="67">
        <v>45</v>
      </c>
      <c r="P17" s="52"/>
      <c r="Q17" s="56">
        <v>2385</v>
      </c>
      <c r="R17" s="56" t="s">
        <v>437</v>
      </c>
      <c r="S17" s="56" t="s">
        <v>30</v>
      </c>
      <c r="T17" s="56" t="s">
        <v>388</v>
      </c>
      <c r="U17" s="61">
        <v>2.5</v>
      </c>
      <c r="V17" s="59">
        <v>0</v>
      </c>
      <c r="W17" s="62">
        <v>40</v>
      </c>
      <c r="X17" s="52"/>
      <c r="Y17" s="52"/>
    </row>
    <row r="18" spans="1:25" ht="11.25" customHeight="1" x14ac:dyDescent="0.2">
      <c r="A18" s="55">
        <v>1021</v>
      </c>
      <c r="B18" s="56" t="s">
        <v>75</v>
      </c>
      <c r="C18" s="57" t="s">
        <v>28</v>
      </c>
      <c r="D18" s="56" t="s">
        <v>46</v>
      </c>
      <c r="E18" s="58">
        <v>3.4</v>
      </c>
      <c r="F18" s="59">
        <v>2</v>
      </c>
      <c r="G18" s="60">
        <v>69</v>
      </c>
      <c r="H18" s="52"/>
      <c r="I18" s="63">
        <v>2002</v>
      </c>
      <c r="J18" s="63" t="s">
        <v>545</v>
      </c>
      <c r="K18" s="64" t="s">
        <v>30</v>
      </c>
      <c r="L18" s="63" t="s">
        <v>37</v>
      </c>
      <c r="M18" s="65">
        <v>3.3</v>
      </c>
      <c r="N18" s="66">
        <v>0</v>
      </c>
      <c r="O18" s="67">
        <v>0</v>
      </c>
      <c r="P18" s="52"/>
      <c r="Q18" s="56">
        <v>2386</v>
      </c>
      <c r="R18" s="56" t="s">
        <v>438</v>
      </c>
      <c r="S18" s="56" t="s">
        <v>30</v>
      </c>
      <c r="T18" s="56" t="s">
        <v>390</v>
      </c>
      <c r="U18" s="61">
        <v>2.5</v>
      </c>
      <c r="V18" s="59">
        <v>2</v>
      </c>
      <c r="W18" s="62">
        <v>136</v>
      </c>
      <c r="X18" s="52"/>
      <c r="Y18" s="52"/>
    </row>
    <row r="19" spans="1:25" ht="11.25" customHeight="1" x14ac:dyDescent="0.2">
      <c r="A19" s="55">
        <v>1024</v>
      </c>
      <c r="B19" s="56" t="s">
        <v>80</v>
      </c>
      <c r="C19" s="57" t="s">
        <v>28</v>
      </c>
      <c r="D19" s="56" t="s">
        <v>400</v>
      </c>
      <c r="E19" s="58">
        <v>3.4</v>
      </c>
      <c r="F19" s="59">
        <v>0</v>
      </c>
      <c r="G19" s="60">
        <v>38</v>
      </c>
      <c r="H19" s="52"/>
      <c r="I19" s="63">
        <v>2040</v>
      </c>
      <c r="J19" s="63" t="s">
        <v>172</v>
      </c>
      <c r="K19" s="64" t="s">
        <v>30</v>
      </c>
      <c r="L19" s="63" t="s">
        <v>68</v>
      </c>
      <c r="M19" s="65">
        <v>3.3</v>
      </c>
      <c r="N19" s="66">
        <v>3</v>
      </c>
      <c r="O19" s="67">
        <v>67</v>
      </c>
      <c r="P19" s="52"/>
      <c r="Q19" s="56">
        <v>2402</v>
      </c>
      <c r="R19" s="56" t="s">
        <v>87</v>
      </c>
      <c r="S19" s="56" t="s">
        <v>30</v>
      </c>
      <c r="T19" s="56" t="s">
        <v>390</v>
      </c>
      <c r="U19" s="61">
        <v>2.5</v>
      </c>
      <c r="V19" s="59">
        <v>0</v>
      </c>
      <c r="W19" s="62">
        <v>21</v>
      </c>
      <c r="X19" s="52"/>
      <c r="Y19" s="52"/>
    </row>
    <row r="20" spans="1:25" ht="11.25" customHeight="1" x14ac:dyDescent="0.2">
      <c r="A20" s="55">
        <v>1113</v>
      </c>
      <c r="B20" s="56" t="s">
        <v>78</v>
      </c>
      <c r="C20" s="57" t="s">
        <v>28</v>
      </c>
      <c r="D20" s="56" t="s">
        <v>63</v>
      </c>
      <c r="E20" s="58">
        <v>3.4</v>
      </c>
      <c r="F20" s="59">
        <v>4</v>
      </c>
      <c r="G20" s="60">
        <v>93</v>
      </c>
      <c r="H20" s="52"/>
      <c r="I20" s="63">
        <v>2098</v>
      </c>
      <c r="J20" s="63" t="s">
        <v>79</v>
      </c>
      <c r="K20" s="64" t="s">
        <v>30</v>
      </c>
      <c r="L20" s="63" t="s">
        <v>59</v>
      </c>
      <c r="M20" s="65">
        <v>3.3</v>
      </c>
      <c r="N20" s="66">
        <v>0</v>
      </c>
      <c r="O20" s="67">
        <v>74</v>
      </c>
      <c r="P20" s="52"/>
      <c r="Q20" s="56">
        <v>2419</v>
      </c>
      <c r="R20" s="56" t="s">
        <v>580</v>
      </c>
      <c r="S20" s="56" t="s">
        <v>30</v>
      </c>
      <c r="T20" s="56" t="s">
        <v>52</v>
      </c>
      <c r="U20" s="61">
        <v>2.5</v>
      </c>
      <c r="V20" s="59">
        <v>0</v>
      </c>
      <c r="W20" s="62">
        <v>22</v>
      </c>
      <c r="X20" s="52"/>
      <c r="Y20" s="52"/>
    </row>
    <row r="21" spans="1:25" ht="11.25" customHeight="1" x14ac:dyDescent="0.2">
      <c r="A21" s="55">
        <v>1010</v>
      </c>
      <c r="B21" s="56" t="s">
        <v>604</v>
      </c>
      <c r="C21" s="57" t="s">
        <v>28</v>
      </c>
      <c r="D21" s="56" t="s">
        <v>59</v>
      </c>
      <c r="E21" s="58">
        <v>3.3</v>
      </c>
      <c r="F21" s="59">
        <v>0</v>
      </c>
      <c r="G21" s="60">
        <v>0</v>
      </c>
      <c r="H21" s="52"/>
      <c r="I21" s="63">
        <v>2316</v>
      </c>
      <c r="J21" s="63" t="s">
        <v>295</v>
      </c>
      <c r="K21" s="64" t="s">
        <v>30</v>
      </c>
      <c r="L21" s="63" t="s">
        <v>287</v>
      </c>
      <c r="M21" s="65">
        <v>3.3</v>
      </c>
      <c r="N21" s="66">
        <v>7</v>
      </c>
      <c r="O21" s="67">
        <v>97</v>
      </c>
      <c r="P21" s="52"/>
      <c r="Q21" s="56">
        <v>2043</v>
      </c>
      <c r="R21" s="56" t="s">
        <v>173</v>
      </c>
      <c r="S21" s="56" t="s">
        <v>30</v>
      </c>
      <c r="T21" s="56" t="s">
        <v>68</v>
      </c>
      <c r="U21" s="61">
        <v>2.4</v>
      </c>
      <c r="V21" s="59">
        <v>0</v>
      </c>
      <c r="W21" s="62">
        <v>14</v>
      </c>
      <c r="X21" s="52"/>
      <c r="Y21" s="52"/>
    </row>
    <row r="22" spans="1:25" ht="11.25" customHeight="1" x14ac:dyDescent="0.2">
      <c r="A22" s="55">
        <v>1014</v>
      </c>
      <c r="B22" s="56" t="s">
        <v>506</v>
      </c>
      <c r="C22" s="57" t="s">
        <v>28</v>
      </c>
      <c r="D22" s="56" t="s">
        <v>50</v>
      </c>
      <c r="E22" s="58">
        <v>3.3</v>
      </c>
      <c r="F22" s="59">
        <v>0</v>
      </c>
      <c r="G22" s="60">
        <v>0</v>
      </c>
      <c r="H22" s="52"/>
      <c r="I22" s="63">
        <v>2019</v>
      </c>
      <c r="J22" s="63" t="s">
        <v>148</v>
      </c>
      <c r="K22" s="64" t="s">
        <v>30</v>
      </c>
      <c r="L22" s="63" t="s">
        <v>39</v>
      </c>
      <c r="M22" s="65">
        <v>3.2</v>
      </c>
      <c r="N22" s="66">
        <v>2</v>
      </c>
      <c r="O22" s="67">
        <v>22</v>
      </c>
      <c r="P22" s="52"/>
      <c r="Q22" s="56">
        <v>2078</v>
      </c>
      <c r="R22" s="56" t="s">
        <v>675</v>
      </c>
      <c r="S22" s="56" t="s">
        <v>30</v>
      </c>
      <c r="T22" s="56" t="s">
        <v>52</v>
      </c>
      <c r="U22" s="61">
        <v>2.4</v>
      </c>
      <c r="V22" s="59">
        <v>0</v>
      </c>
      <c r="W22" s="62">
        <v>12</v>
      </c>
      <c r="X22" s="52"/>
      <c r="Y22" s="52"/>
    </row>
    <row r="23" spans="1:25" ht="11.25" customHeight="1" x14ac:dyDescent="0.2">
      <c r="A23" s="55">
        <v>1098</v>
      </c>
      <c r="B23" s="56" t="s">
        <v>279</v>
      </c>
      <c r="C23" s="57" t="s">
        <v>28</v>
      </c>
      <c r="D23" s="56" t="s">
        <v>41</v>
      </c>
      <c r="E23" s="58">
        <v>3.3</v>
      </c>
      <c r="F23" s="59">
        <v>7</v>
      </c>
      <c r="G23" s="60">
        <v>102</v>
      </c>
      <c r="H23" s="52"/>
      <c r="I23" s="63">
        <v>2060</v>
      </c>
      <c r="J23" s="63" t="s">
        <v>69</v>
      </c>
      <c r="K23" s="64" t="s">
        <v>30</v>
      </c>
      <c r="L23" s="63" t="s">
        <v>66</v>
      </c>
      <c r="M23" s="65">
        <v>3.2</v>
      </c>
      <c r="N23" s="66">
        <v>0</v>
      </c>
      <c r="O23" s="67">
        <v>100</v>
      </c>
      <c r="P23" s="52"/>
      <c r="Q23" s="56">
        <v>2087</v>
      </c>
      <c r="R23" s="56" t="s">
        <v>150</v>
      </c>
      <c r="S23" s="56" t="s">
        <v>30</v>
      </c>
      <c r="T23" s="56" t="s">
        <v>66</v>
      </c>
      <c r="U23" s="61">
        <v>2.4</v>
      </c>
      <c r="V23" s="59">
        <v>1</v>
      </c>
      <c r="W23" s="62">
        <v>71</v>
      </c>
      <c r="X23" s="52"/>
      <c r="Y23" s="52"/>
    </row>
    <row r="24" spans="1:25" ht="11.25" customHeight="1" x14ac:dyDescent="0.2">
      <c r="A24" s="55">
        <v>1086</v>
      </c>
      <c r="B24" s="56" t="s">
        <v>90</v>
      </c>
      <c r="C24" s="57" t="s">
        <v>28</v>
      </c>
      <c r="D24" s="56" t="s">
        <v>72</v>
      </c>
      <c r="E24" s="58">
        <v>3.2</v>
      </c>
      <c r="F24" s="59">
        <v>7</v>
      </c>
      <c r="G24" s="60">
        <v>94</v>
      </c>
      <c r="H24" s="52"/>
      <c r="I24" s="63">
        <v>2085</v>
      </c>
      <c r="J24" s="63" t="s">
        <v>181</v>
      </c>
      <c r="K24" s="64" t="s">
        <v>30</v>
      </c>
      <c r="L24" s="63" t="s">
        <v>68</v>
      </c>
      <c r="M24" s="65">
        <v>3.2</v>
      </c>
      <c r="N24" s="66">
        <v>7</v>
      </c>
      <c r="O24" s="67">
        <v>80</v>
      </c>
      <c r="P24" s="52"/>
      <c r="Q24" s="56">
        <v>2125</v>
      </c>
      <c r="R24" s="56" t="s">
        <v>440</v>
      </c>
      <c r="S24" s="56" t="s">
        <v>30</v>
      </c>
      <c r="T24" s="56" t="s">
        <v>388</v>
      </c>
      <c r="U24" s="61">
        <v>2.4</v>
      </c>
      <c r="V24" s="59">
        <v>0</v>
      </c>
      <c r="W24" s="62">
        <v>36</v>
      </c>
      <c r="X24" s="52"/>
      <c r="Y24" s="52"/>
    </row>
    <row r="25" spans="1:25" ht="11.25" customHeight="1" x14ac:dyDescent="0.2">
      <c r="A25" s="55">
        <v>1127</v>
      </c>
      <c r="B25" s="56" t="s">
        <v>394</v>
      </c>
      <c r="C25" s="57" t="s">
        <v>28</v>
      </c>
      <c r="D25" s="56" t="s">
        <v>388</v>
      </c>
      <c r="E25" s="58">
        <v>3.2</v>
      </c>
      <c r="F25" s="59">
        <v>0</v>
      </c>
      <c r="G25" s="60">
        <v>68</v>
      </c>
      <c r="H25" s="52"/>
      <c r="I25" s="63">
        <v>2138</v>
      </c>
      <c r="J25" s="63" t="s">
        <v>76</v>
      </c>
      <c r="K25" s="64" t="s">
        <v>30</v>
      </c>
      <c r="L25" s="63" t="s">
        <v>55</v>
      </c>
      <c r="M25" s="65">
        <v>3.2</v>
      </c>
      <c r="N25" s="66">
        <v>0</v>
      </c>
      <c r="O25" s="67">
        <v>134</v>
      </c>
      <c r="P25" s="52"/>
      <c r="Q25" s="56">
        <v>2129</v>
      </c>
      <c r="R25" s="56" t="s">
        <v>168</v>
      </c>
      <c r="S25" s="56" t="s">
        <v>30</v>
      </c>
      <c r="T25" s="56" t="s">
        <v>55</v>
      </c>
      <c r="U25" s="61">
        <v>2.4</v>
      </c>
      <c r="V25" s="59">
        <v>0</v>
      </c>
      <c r="W25" s="62">
        <v>50</v>
      </c>
      <c r="X25" s="52"/>
      <c r="Y25" s="52"/>
    </row>
    <row r="26" spans="1:25" ht="11.25" customHeight="1" x14ac:dyDescent="0.2">
      <c r="A26" s="55">
        <v>1100</v>
      </c>
      <c r="B26" s="56" t="s">
        <v>293</v>
      </c>
      <c r="C26" s="57" t="s">
        <v>28</v>
      </c>
      <c r="D26" s="56" t="s">
        <v>66</v>
      </c>
      <c r="E26" s="58">
        <v>3.1</v>
      </c>
      <c r="F26" s="59">
        <v>1</v>
      </c>
      <c r="G26" s="60">
        <v>100</v>
      </c>
      <c r="H26" s="52"/>
      <c r="I26" s="63">
        <v>2234</v>
      </c>
      <c r="J26" s="63" t="s">
        <v>106</v>
      </c>
      <c r="K26" s="64" t="s">
        <v>30</v>
      </c>
      <c r="L26" s="63" t="s">
        <v>72</v>
      </c>
      <c r="M26" s="65">
        <v>3.2</v>
      </c>
      <c r="N26" s="66">
        <v>7</v>
      </c>
      <c r="O26" s="67">
        <v>107</v>
      </c>
      <c r="P26" s="52"/>
      <c r="Q26" s="56">
        <v>2186</v>
      </c>
      <c r="R26" s="56" t="s">
        <v>170</v>
      </c>
      <c r="S26" s="56" t="s">
        <v>30</v>
      </c>
      <c r="T26" s="56" t="s">
        <v>63</v>
      </c>
      <c r="U26" s="61">
        <v>2.4</v>
      </c>
      <c r="V26" s="59">
        <v>-1</v>
      </c>
      <c r="W26" s="62">
        <v>72</v>
      </c>
      <c r="X26" s="52"/>
      <c r="Y26" s="52"/>
    </row>
    <row r="27" spans="1:25" ht="11.25" customHeight="1" x14ac:dyDescent="0.2">
      <c r="A27" s="55">
        <v>1114</v>
      </c>
      <c r="B27" s="56" t="s">
        <v>290</v>
      </c>
      <c r="C27" s="57" t="s">
        <v>28</v>
      </c>
      <c r="D27" s="56" t="s">
        <v>52</v>
      </c>
      <c r="E27" s="58">
        <v>3.1</v>
      </c>
      <c r="F27" s="59">
        <v>0</v>
      </c>
      <c r="G27" s="60">
        <v>21</v>
      </c>
      <c r="H27" s="52"/>
      <c r="I27" s="63">
        <v>2374</v>
      </c>
      <c r="J27" s="63" t="s">
        <v>275</v>
      </c>
      <c r="K27" s="64" t="s">
        <v>30</v>
      </c>
      <c r="L27" s="63" t="s">
        <v>48</v>
      </c>
      <c r="M27" s="65">
        <v>3.2</v>
      </c>
      <c r="N27" s="66">
        <v>3</v>
      </c>
      <c r="O27" s="67">
        <v>80</v>
      </c>
      <c r="P27" s="52"/>
      <c r="Q27" s="56">
        <v>2195</v>
      </c>
      <c r="R27" s="56" t="s">
        <v>101</v>
      </c>
      <c r="S27" s="56" t="s">
        <v>30</v>
      </c>
      <c r="T27" s="56" t="s">
        <v>37</v>
      </c>
      <c r="U27" s="61">
        <v>2.4</v>
      </c>
      <c r="V27" s="59">
        <v>2</v>
      </c>
      <c r="W27" s="62">
        <v>29</v>
      </c>
      <c r="X27" s="52"/>
      <c r="Y27" s="52"/>
    </row>
    <row r="28" spans="1:25" ht="11.25" customHeight="1" x14ac:dyDescent="0.2">
      <c r="A28" s="55">
        <v>1137</v>
      </c>
      <c r="B28" s="56" t="s">
        <v>395</v>
      </c>
      <c r="C28" s="57" t="s">
        <v>28</v>
      </c>
      <c r="D28" s="56" t="s">
        <v>388</v>
      </c>
      <c r="E28" s="58">
        <v>3.1</v>
      </c>
      <c r="F28" s="59">
        <v>0</v>
      </c>
      <c r="G28" s="60">
        <v>4</v>
      </c>
      <c r="H28" s="52"/>
      <c r="I28" s="63">
        <v>2095</v>
      </c>
      <c r="J28" s="63" t="s">
        <v>93</v>
      </c>
      <c r="K28" s="64" t="s">
        <v>30</v>
      </c>
      <c r="L28" s="63" t="s">
        <v>66</v>
      </c>
      <c r="M28" s="65">
        <v>3.1</v>
      </c>
      <c r="N28" s="66">
        <v>0</v>
      </c>
      <c r="O28" s="67">
        <v>47</v>
      </c>
      <c r="P28" s="52"/>
      <c r="Q28" s="56">
        <v>2257</v>
      </c>
      <c r="R28" s="56" t="s">
        <v>107</v>
      </c>
      <c r="S28" s="56" t="s">
        <v>30</v>
      </c>
      <c r="T28" s="56" t="s">
        <v>41</v>
      </c>
      <c r="U28" s="61">
        <v>2.4</v>
      </c>
      <c r="V28" s="59">
        <v>0</v>
      </c>
      <c r="W28" s="62">
        <v>25</v>
      </c>
      <c r="X28" s="52"/>
      <c r="Y28" s="52"/>
    </row>
    <row r="29" spans="1:25" ht="11.25" customHeight="1" x14ac:dyDescent="0.2">
      <c r="A29" s="55">
        <v>1023</v>
      </c>
      <c r="B29" s="56" t="s">
        <v>86</v>
      </c>
      <c r="C29" s="57" t="s">
        <v>28</v>
      </c>
      <c r="D29" s="56" t="s">
        <v>66</v>
      </c>
      <c r="E29" s="58">
        <v>3</v>
      </c>
      <c r="F29" s="59">
        <v>0</v>
      </c>
      <c r="G29" s="60">
        <v>3</v>
      </c>
      <c r="H29" s="52"/>
      <c r="I29" s="63">
        <v>2142</v>
      </c>
      <c r="J29" s="63" t="s">
        <v>141</v>
      </c>
      <c r="K29" s="64" t="s">
        <v>30</v>
      </c>
      <c r="L29" s="63" t="s">
        <v>58</v>
      </c>
      <c r="M29" s="65">
        <v>3.1</v>
      </c>
      <c r="N29" s="66">
        <v>0</v>
      </c>
      <c r="O29" s="67">
        <v>150</v>
      </c>
      <c r="P29" s="52"/>
      <c r="Q29" s="56">
        <v>2273</v>
      </c>
      <c r="R29" s="56" t="s">
        <v>259</v>
      </c>
      <c r="S29" s="56" t="s">
        <v>30</v>
      </c>
      <c r="T29" s="56" t="s">
        <v>52</v>
      </c>
      <c r="U29" s="61">
        <v>2.4</v>
      </c>
      <c r="V29" s="59">
        <v>7</v>
      </c>
      <c r="W29" s="62">
        <v>29</v>
      </c>
      <c r="X29" s="52"/>
      <c r="Y29" s="52"/>
    </row>
    <row r="30" spans="1:25" ht="11.25" customHeight="1" x14ac:dyDescent="0.2">
      <c r="A30" s="55">
        <v>1038</v>
      </c>
      <c r="B30" s="56" t="s">
        <v>112</v>
      </c>
      <c r="C30" s="57" t="s">
        <v>28</v>
      </c>
      <c r="D30" s="56" t="s">
        <v>52</v>
      </c>
      <c r="E30" s="58">
        <v>3</v>
      </c>
      <c r="F30" s="59">
        <v>7</v>
      </c>
      <c r="G30" s="60">
        <v>80</v>
      </c>
      <c r="H30" s="52"/>
      <c r="I30" s="63">
        <v>2231</v>
      </c>
      <c r="J30" s="63" t="s">
        <v>118</v>
      </c>
      <c r="K30" s="64" t="s">
        <v>30</v>
      </c>
      <c r="L30" s="63" t="s">
        <v>72</v>
      </c>
      <c r="M30" s="65">
        <v>3.1</v>
      </c>
      <c r="N30" s="66">
        <v>3</v>
      </c>
      <c r="O30" s="67">
        <v>50</v>
      </c>
      <c r="P30" s="52"/>
      <c r="Q30" s="56">
        <v>2277</v>
      </c>
      <c r="R30" s="56" t="s">
        <v>605</v>
      </c>
      <c r="S30" s="56" t="s">
        <v>30</v>
      </c>
      <c r="T30" s="56" t="s">
        <v>52</v>
      </c>
      <c r="U30" s="61">
        <v>2.4</v>
      </c>
      <c r="V30" s="59">
        <v>0</v>
      </c>
      <c r="W30" s="62">
        <v>0</v>
      </c>
      <c r="X30" s="52"/>
      <c r="Y30" s="52"/>
    </row>
    <row r="31" spans="1:25" ht="11.25" customHeight="1" x14ac:dyDescent="0.2">
      <c r="A31" s="55">
        <v>1046</v>
      </c>
      <c r="B31" s="56" t="s">
        <v>116</v>
      </c>
      <c r="C31" s="57" t="s">
        <v>28</v>
      </c>
      <c r="D31" s="56" t="s">
        <v>43</v>
      </c>
      <c r="E31" s="58">
        <v>3</v>
      </c>
      <c r="F31" s="59">
        <v>0</v>
      </c>
      <c r="G31" s="60">
        <v>43</v>
      </c>
      <c r="H31" s="52"/>
      <c r="I31" s="63">
        <v>2318</v>
      </c>
      <c r="J31" s="63" t="s">
        <v>265</v>
      </c>
      <c r="K31" s="64" t="s">
        <v>30</v>
      </c>
      <c r="L31" s="63" t="s">
        <v>46</v>
      </c>
      <c r="M31" s="65">
        <v>3.1</v>
      </c>
      <c r="N31" s="66">
        <v>2</v>
      </c>
      <c r="O31" s="67">
        <v>101</v>
      </c>
      <c r="P31" s="52"/>
      <c r="Q31" s="56">
        <v>2337</v>
      </c>
      <c r="R31" s="56" t="s">
        <v>502</v>
      </c>
      <c r="S31" s="56" t="s">
        <v>30</v>
      </c>
      <c r="T31" s="56" t="s">
        <v>63</v>
      </c>
      <c r="U31" s="61">
        <v>2.4</v>
      </c>
      <c r="V31" s="59">
        <v>0</v>
      </c>
      <c r="W31" s="62">
        <v>0</v>
      </c>
      <c r="X31" s="52"/>
      <c r="Y31" s="52"/>
    </row>
    <row r="32" spans="1:25" ht="11.25" customHeight="1" x14ac:dyDescent="0.2">
      <c r="A32" s="55">
        <v>1089</v>
      </c>
      <c r="B32" s="56" t="s">
        <v>676</v>
      </c>
      <c r="C32" s="57" t="s">
        <v>28</v>
      </c>
      <c r="D32" s="56" t="s">
        <v>68</v>
      </c>
      <c r="E32" s="58">
        <v>3</v>
      </c>
      <c r="F32" s="59">
        <v>0</v>
      </c>
      <c r="G32" s="60">
        <v>0</v>
      </c>
      <c r="H32" s="52"/>
      <c r="I32" s="63">
        <v>2319</v>
      </c>
      <c r="J32" s="63" t="s">
        <v>286</v>
      </c>
      <c r="K32" s="64" t="s">
        <v>30</v>
      </c>
      <c r="L32" s="63" t="s">
        <v>287</v>
      </c>
      <c r="M32" s="65">
        <v>3.1</v>
      </c>
      <c r="N32" s="66">
        <v>6</v>
      </c>
      <c r="O32" s="67">
        <v>129</v>
      </c>
      <c r="P32" s="52"/>
      <c r="Q32" s="56">
        <v>2369</v>
      </c>
      <c r="R32" s="56" t="s">
        <v>374</v>
      </c>
      <c r="S32" s="56" t="s">
        <v>30</v>
      </c>
      <c r="T32" s="56" t="s">
        <v>59</v>
      </c>
      <c r="U32" s="61">
        <v>2.4</v>
      </c>
      <c r="V32" s="59">
        <v>0</v>
      </c>
      <c r="W32" s="62">
        <v>28</v>
      </c>
      <c r="X32" s="52"/>
      <c r="Y32" s="52"/>
    </row>
    <row r="33" spans="1:25" ht="11.25" customHeight="1" x14ac:dyDescent="0.2">
      <c r="A33" s="55">
        <v>1095</v>
      </c>
      <c r="B33" s="56" t="s">
        <v>270</v>
      </c>
      <c r="C33" s="57" t="s">
        <v>28</v>
      </c>
      <c r="D33" s="56" t="s">
        <v>55</v>
      </c>
      <c r="E33" s="58">
        <v>3</v>
      </c>
      <c r="F33" s="59">
        <v>0</v>
      </c>
      <c r="G33" s="60">
        <v>127</v>
      </c>
      <c r="H33" s="52"/>
      <c r="I33" s="63">
        <v>2349</v>
      </c>
      <c r="J33" s="63" t="s">
        <v>330</v>
      </c>
      <c r="K33" s="64" t="s">
        <v>30</v>
      </c>
      <c r="L33" s="63" t="s">
        <v>41</v>
      </c>
      <c r="M33" s="65">
        <v>3.1</v>
      </c>
      <c r="N33" s="66">
        <v>0</v>
      </c>
      <c r="O33" s="67">
        <v>61</v>
      </c>
      <c r="P33" s="52"/>
      <c r="Q33" s="56">
        <v>2387</v>
      </c>
      <c r="R33" s="56" t="s">
        <v>385</v>
      </c>
      <c r="S33" s="56" t="s">
        <v>30</v>
      </c>
      <c r="T33" s="56" t="s">
        <v>59</v>
      </c>
      <c r="U33" s="61">
        <v>2.4</v>
      </c>
      <c r="V33" s="59">
        <v>1</v>
      </c>
      <c r="W33" s="62">
        <v>7</v>
      </c>
      <c r="X33" s="52"/>
      <c r="Y33" s="52"/>
    </row>
    <row r="34" spans="1:25" ht="11.25" customHeight="1" x14ac:dyDescent="0.2">
      <c r="A34" s="55">
        <v>1128</v>
      </c>
      <c r="B34" s="56" t="s">
        <v>399</v>
      </c>
      <c r="C34" s="57" t="s">
        <v>28</v>
      </c>
      <c r="D34" s="56" t="s">
        <v>400</v>
      </c>
      <c r="E34" s="58">
        <v>3</v>
      </c>
      <c r="F34" s="59">
        <v>0</v>
      </c>
      <c r="G34" s="60">
        <v>11</v>
      </c>
      <c r="H34" s="52"/>
      <c r="I34" s="63">
        <v>2364</v>
      </c>
      <c r="J34" s="63" t="s">
        <v>366</v>
      </c>
      <c r="K34" s="64" t="s">
        <v>30</v>
      </c>
      <c r="L34" s="63" t="s">
        <v>52</v>
      </c>
      <c r="M34" s="65">
        <v>3.1</v>
      </c>
      <c r="N34" s="66">
        <v>0</v>
      </c>
      <c r="O34" s="67">
        <v>18</v>
      </c>
      <c r="P34" s="52"/>
      <c r="Q34" s="56">
        <v>2388</v>
      </c>
      <c r="R34" s="56" t="s">
        <v>386</v>
      </c>
      <c r="S34" s="56" t="s">
        <v>30</v>
      </c>
      <c r="T34" s="56" t="s">
        <v>36</v>
      </c>
      <c r="U34" s="61">
        <v>2.4</v>
      </c>
      <c r="V34" s="59">
        <v>0</v>
      </c>
      <c r="W34" s="62">
        <v>59</v>
      </c>
      <c r="X34" s="52"/>
      <c r="Y34" s="52"/>
    </row>
    <row r="35" spans="1:25" ht="11.25" customHeight="1" x14ac:dyDescent="0.2">
      <c r="A35" s="55">
        <v>1129</v>
      </c>
      <c r="B35" s="56" t="s">
        <v>402</v>
      </c>
      <c r="C35" s="57" t="s">
        <v>28</v>
      </c>
      <c r="D35" s="56" t="s">
        <v>390</v>
      </c>
      <c r="E35" s="58">
        <v>3</v>
      </c>
      <c r="F35" s="59">
        <v>2</v>
      </c>
      <c r="G35" s="60">
        <v>141</v>
      </c>
      <c r="H35" s="52"/>
      <c r="I35" s="63">
        <v>2401</v>
      </c>
      <c r="J35" s="63" t="s">
        <v>677</v>
      </c>
      <c r="K35" s="64" t="s">
        <v>30</v>
      </c>
      <c r="L35" s="63" t="s">
        <v>48</v>
      </c>
      <c r="M35" s="65">
        <v>3.1</v>
      </c>
      <c r="N35" s="66">
        <v>0</v>
      </c>
      <c r="O35" s="67">
        <v>28</v>
      </c>
      <c r="P35" s="52"/>
      <c r="Q35" s="56">
        <v>2389</v>
      </c>
      <c r="R35" s="56" t="s">
        <v>387</v>
      </c>
      <c r="S35" s="56" t="s">
        <v>30</v>
      </c>
      <c r="T35" s="56" t="s">
        <v>388</v>
      </c>
      <c r="U35" s="61">
        <v>2.4</v>
      </c>
      <c r="V35" s="59">
        <v>0</v>
      </c>
      <c r="W35" s="62">
        <v>0</v>
      </c>
      <c r="X35" s="52"/>
      <c r="Y35" s="52"/>
    </row>
    <row r="36" spans="1:25" ht="11.25" customHeight="1" x14ac:dyDescent="0.2">
      <c r="A36" s="55">
        <v>1130</v>
      </c>
      <c r="B36" s="56" t="s">
        <v>404</v>
      </c>
      <c r="C36" s="57" t="s">
        <v>28</v>
      </c>
      <c r="D36" s="56" t="s">
        <v>46</v>
      </c>
      <c r="E36" s="58">
        <v>3</v>
      </c>
      <c r="F36" s="59">
        <v>0</v>
      </c>
      <c r="G36" s="60">
        <v>3</v>
      </c>
      <c r="H36" s="52"/>
      <c r="I36" s="63">
        <v>2412</v>
      </c>
      <c r="J36" s="63" t="s">
        <v>547</v>
      </c>
      <c r="K36" s="64" t="s">
        <v>30</v>
      </c>
      <c r="L36" s="63" t="s">
        <v>66</v>
      </c>
      <c r="M36" s="65">
        <v>3.1</v>
      </c>
      <c r="N36" s="66">
        <v>0</v>
      </c>
      <c r="O36" s="67">
        <v>72</v>
      </c>
      <c r="P36" s="52"/>
      <c r="Q36" s="56">
        <v>2390</v>
      </c>
      <c r="R36" s="56" t="s">
        <v>389</v>
      </c>
      <c r="S36" s="56" t="s">
        <v>30</v>
      </c>
      <c r="T36" s="56" t="s">
        <v>390</v>
      </c>
      <c r="U36" s="61">
        <v>2.4</v>
      </c>
      <c r="V36" s="59">
        <v>0</v>
      </c>
      <c r="W36" s="62">
        <v>11</v>
      </c>
      <c r="X36" s="52"/>
      <c r="Y36" s="52"/>
    </row>
    <row r="37" spans="1:25" ht="11.25" customHeight="1" x14ac:dyDescent="0.2">
      <c r="A37" s="55">
        <v>1149</v>
      </c>
      <c r="B37" s="56" t="s">
        <v>654</v>
      </c>
      <c r="C37" s="57" t="s">
        <v>28</v>
      </c>
      <c r="D37" s="56" t="s">
        <v>46</v>
      </c>
      <c r="E37" s="58">
        <v>3</v>
      </c>
      <c r="F37" s="59">
        <v>0</v>
      </c>
      <c r="G37" s="60">
        <v>3</v>
      </c>
      <c r="H37" s="52"/>
      <c r="I37" s="63">
        <v>2039</v>
      </c>
      <c r="J37" s="63" t="s">
        <v>169</v>
      </c>
      <c r="K37" s="64" t="s">
        <v>30</v>
      </c>
      <c r="L37" s="63" t="s">
        <v>52</v>
      </c>
      <c r="M37" s="65">
        <v>3</v>
      </c>
      <c r="N37" s="66">
        <v>10</v>
      </c>
      <c r="O37" s="67">
        <v>83</v>
      </c>
      <c r="P37" s="52"/>
      <c r="Q37" s="56">
        <v>2391</v>
      </c>
      <c r="R37" s="56" t="s">
        <v>391</v>
      </c>
      <c r="S37" s="56" t="s">
        <v>30</v>
      </c>
      <c r="T37" s="56" t="s">
        <v>390</v>
      </c>
      <c r="U37" s="61">
        <v>2.4</v>
      </c>
      <c r="V37" s="59">
        <v>2</v>
      </c>
      <c r="W37" s="62">
        <v>155</v>
      </c>
      <c r="X37" s="52"/>
      <c r="Y37" s="52"/>
    </row>
    <row r="38" spans="1:25" ht="11.25" customHeight="1" x14ac:dyDescent="0.2">
      <c r="A38" s="55">
        <v>1102</v>
      </c>
      <c r="B38" s="56" t="s">
        <v>499</v>
      </c>
      <c r="C38" s="57" t="s">
        <v>28</v>
      </c>
      <c r="D38" s="56" t="s">
        <v>287</v>
      </c>
      <c r="E38" s="58">
        <v>2.9</v>
      </c>
      <c r="F38" s="59">
        <v>0</v>
      </c>
      <c r="G38" s="60">
        <v>9</v>
      </c>
      <c r="H38" s="52"/>
      <c r="I38" s="63">
        <v>2131</v>
      </c>
      <c r="J38" s="63" t="s">
        <v>96</v>
      </c>
      <c r="K38" s="64" t="s">
        <v>30</v>
      </c>
      <c r="L38" s="63" t="s">
        <v>59</v>
      </c>
      <c r="M38" s="65">
        <v>3</v>
      </c>
      <c r="N38" s="66">
        <v>0</v>
      </c>
      <c r="O38" s="67">
        <v>43</v>
      </c>
      <c r="P38" s="52"/>
      <c r="Q38" s="56">
        <v>2403</v>
      </c>
      <c r="R38" s="56" t="s">
        <v>392</v>
      </c>
      <c r="S38" s="56" t="s">
        <v>30</v>
      </c>
      <c r="T38" s="56" t="s">
        <v>59</v>
      </c>
      <c r="U38" s="61">
        <v>2.4</v>
      </c>
      <c r="V38" s="59">
        <v>1</v>
      </c>
      <c r="W38" s="62">
        <v>36</v>
      </c>
      <c r="X38" s="52"/>
      <c r="Y38" s="52"/>
    </row>
    <row r="39" spans="1:25" x14ac:dyDescent="0.2">
      <c r="A39" s="55">
        <v>1131</v>
      </c>
      <c r="B39" s="56" t="s">
        <v>406</v>
      </c>
      <c r="C39" s="57" t="s">
        <v>28</v>
      </c>
      <c r="D39" s="56" t="s">
        <v>400</v>
      </c>
      <c r="E39" s="58">
        <v>2.9</v>
      </c>
      <c r="F39" s="59">
        <v>0</v>
      </c>
      <c r="G39" s="60">
        <v>2</v>
      </c>
      <c r="H39" s="52"/>
      <c r="I39" s="63">
        <v>2153</v>
      </c>
      <c r="J39" s="63" t="s">
        <v>115</v>
      </c>
      <c r="K39" s="64" t="s">
        <v>30</v>
      </c>
      <c r="L39" s="63" t="s">
        <v>63</v>
      </c>
      <c r="M39" s="65">
        <v>3</v>
      </c>
      <c r="N39" s="66">
        <v>0</v>
      </c>
      <c r="O39" s="67">
        <v>21</v>
      </c>
      <c r="P39" s="52"/>
      <c r="Q39" s="56">
        <v>2034</v>
      </c>
      <c r="R39" s="56" t="s">
        <v>57</v>
      </c>
      <c r="S39" s="56" t="s">
        <v>30</v>
      </c>
      <c r="T39" s="56" t="s">
        <v>58</v>
      </c>
      <c r="U39" s="61">
        <v>2.2999999999999998</v>
      </c>
      <c r="V39" s="59">
        <v>0</v>
      </c>
      <c r="W39" s="62">
        <v>43</v>
      </c>
      <c r="X39" s="52"/>
      <c r="Y39" s="52"/>
    </row>
    <row r="40" spans="1:25" x14ac:dyDescent="0.2">
      <c r="A40" s="55">
        <v>1139</v>
      </c>
      <c r="B40" s="56" t="s">
        <v>534</v>
      </c>
      <c r="C40" s="57" t="s">
        <v>28</v>
      </c>
      <c r="D40" s="56" t="s">
        <v>55</v>
      </c>
      <c r="E40" s="58">
        <v>2.9</v>
      </c>
      <c r="F40" s="59">
        <v>0</v>
      </c>
      <c r="G40" s="60">
        <v>0</v>
      </c>
      <c r="H40" s="52"/>
      <c r="I40" s="63">
        <v>2187</v>
      </c>
      <c r="J40" s="63" t="s">
        <v>81</v>
      </c>
      <c r="K40" s="64" t="s">
        <v>30</v>
      </c>
      <c r="L40" s="63" t="s">
        <v>66</v>
      </c>
      <c r="M40" s="65">
        <v>3</v>
      </c>
      <c r="N40" s="66">
        <v>1</v>
      </c>
      <c r="O40" s="67">
        <v>50</v>
      </c>
      <c r="P40" s="52"/>
      <c r="Q40" s="56">
        <v>2054</v>
      </c>
      <c r="R40" s="56" t="s">
        <v>65</v>
      </c>
      <c r="S40" s="56" t="s">
        <v>30</v>
      </c>
      <c r="T40" s="56" t="s">
        <v>66</v>
      </c>
      <c r="U40" s="61">
        <v>2.2999999999999998</v>
      </c>
      <c r="V40" s="59">
        <v>1</v>
      </c>
      <c r="W40" s="62">
        <v>53</v>
      </c>
      <c r="X40" s="52"/>
      <c r="Y40" s="52"/>
    </row>
    <row r="41" spans="1:25" x14ac:dyDescent="0.2">
      <c r="A41" s="55">
        <v>1143</v>
      </c>
      <c r="B41" s="56" t="s">
        <v>581</v>
      </c>
      <c r="C41" s="57" t="s">
        <v>28</v>
      </c>
      <c r="D41" s="56" t="s">
        <v>59</v>
      </c>
      <c r="E41" s="58">
        <v>2.9</v>
      </c>
      <c r="F41" s="59">
        <v>6</v>
      </c>
      <c r="G41" s="60">
        <v>75</v>
      </c>
      <c r="H41" s="52"/>
      <c r="I41" s="63">
        <v>2250</v>
      </c>
      <c r="J41" s="63" t="s">
        <v>84</v>
      </c>
      <c r="K41" s="64" t="s">
        <v>30</v>
      </c>
      <c r="L41" s="63" t="s">
        <v>41</v>
      </c>
      <c r="M41" s="65">
        <v>3</v>
      </c>
      <c r="N41" s="66">
        <v>0</v>
      </c>
      <c r="O41" s="67">
        <v>84</v>
      </c>
      <c r="P41" s="52"/>
      <c r="Q41" s="56">
        <v>2076</v>
      </c>
      <c r="R41" s="56" t="s">
        <v>550</v>
      </c>
      <c r="S41" s="56" t="s">
        <v>30</v>
      </c>
      <c r="T41" s="56" t="s">
        <v>37</v>
      </c>
      <c r="U41" s="61">
        <v>2.2999999999999998</v>
      </c>
      <c r="V41" s="59">
        <v>0</v>
      </c>
      <c r="W41" s="62">
        <v>0</v>
      </c>
      <c r="X41" s="52"/>
      <c r="Y41" s="52"/>
    </row>
    <row r="42" spans="1:25" x14ac:dyDescent="0.2">
      <c r="A42" s="55">
        <v>1148</v>
      </c>
      <c r="B42" s="56" t="s">
        <v>655</v>
      </c>
      <c r="C42" s="57" t="s">
        <v>28</v>
      </c>
      <c r="D42" s="56" t="s">
        <v>400</v>
      </c>
      <c r="E42" s="58">
        <v>2.9</v>
      </c>
      <c r="F42" s="59">
        <v>7</v>
      </c>
      <c r="G42" s="60">
        <v>26</v>
      </c>
      <c r="H42" s="52"/>
      <c r="I42" s="63">
        <v>2348</v>
      </c>
      <c r="J42" s="63" t="s">
        <v>332</v>
      </c>
      <c r="K42" s="64" t="s">
        <v>30</v>
      </c>
      <c r="L42" s="63" t="s">
        <v>287</v>
      </c>
      <c r="M42" s="65">
        <v>3</v>
      </c>
      <c r="N42" s="66">
        <v>12</v>
      </c>
      <c r="O42" s="67">
        <v>147</v>
      </c>
      <c r="P42" s="52"/>
      <c r="Q42" s="56">
        <v>2090</v>
      </c>
      <c r="R42" s="56" t="s">
        <v>47</v>
      </c>
      <c r="S42" s="56" t="s">
        <v>30</v>
      </c>
      <c r="T42" s="56" t="s">
        <v>39</v>
      </c>
      <c r="U42" s="61">
        <v>2.2999999999999998</v>
      </c>
      <c r="V42" s="59">
        <v>2</v>
      </c>
      <c r="W42" s="62">
        <v>9</v>
      </c>
      <c r="X42" s="52"/>
      <c r="Y42" s="52"/>
    </row>
    <row r="43" spans="1:25" x14ac:dyDescent="0.2">
      <c r="A43" s="55">
        <v>1027</v>
      </c>
      <c r="B43" s="56" t="s">
        <v>88</v>
      </c>
      <c r="C43" s="57" t="s">
        <v>28</v>
      </c>
      <c r="D43" s="56" t="s">
        <v>59</v>
      </c>
      <c r="E43" s="58">
        <v>2.8</v>
      </c>
      <c r="F43" s="59">
        <v>0</v>
      </c>
      <c r="G43" s="60">
        <v>0</v>
      </c>
      <c r="H43" s="52"/>
      <c r="I43" s="63">
        <v>2409</v>
      </c>
      <c r="J43" s="63" t="s">
        <v>518</v>
      </c>
      <c r="K43" s="64" t="s">
        <v>30</v>
      </c>
      <c r="L43" s="63" t="s">
        <v>287</v>
      </c>
      <c r="M43" s="65">
        <v>3</v>
      </c>
      <c r="N43" s="66">
        <v>0</v>
      </c>
      <c r="O43" s="67">
        <v>-2</v>
      </c>
      <c r="P43" s="52"/>
      <c r="Q43" s="56">
        <v>2175</v>
      </c>
      <c r="R43" s="56" t="s">
        <v>393</v>
      </c>
      <c r="S43" s="56" t="s">
        <v>30</v>
      </c>
      <c r="T43" s="56" t="s">
        <v>68</v>
      </c>
      <c r="U43" s="61">
        <v>2.2999999999999998</v>
      </c>
      <c r="V43" s="59">
        <v>0</v>
      </c>
      <c r="W43" s="62">
        <v>73</v>
      </c>
      <c r="X43" s="52"/>
      <c r="Y43" s="52"/>
    </row>
    <row r="44" spans="1:25" x14ac:dyDescent="0.2">
      <c r="A44" s="55">
        <v>1132</v>
      </c>
      <c r="B44" s="56" t="s">
        <v>408</v>
      </c>
      <c r="C44" s="57" t="s">
        <v>28</v>
      </c>
      <c r="D44" s="56" t="s">
        <v>388</v>
      </c>
      <c r="E44" s="58">
        <v>2.8</v>
      </c>
      <c r="F44" s="59">
        <v>0</v>
      </c>
      <c r="G44" s="60">
        <v>5</v>
      </c>
      <c r="H44" s="52"/>
      <c r="I44" s="63">
        <v>2411</v>
      </c>
      <c r="J44" s="63" t="s">
        <v>539</v>
      </c>
      <c r="K44" s="64" t="s">
        <v>30</v>
      </c>
      <c r="L44" s="63" t="s">
        <v>72</v>
      </c>
      <c r="M44" s="65">
        <v>3</v>
      </c>
      <c r="N44" s="66">
        <v>6</v>
      </c>
      <c r="O44" s="67">
        <v>82</v>
      </c>
      <c r="P44" s="52"/>
      <c r="Q44" s="56">
        <v>2265</v>
      </c>
      <c r="R44" s="56" t="s">
        <v>524</v>
      </c>
      <c r="S44" s="56" t="s">
        <v>30</v>
      </c>
      <c r="T44" s="56" t="s">
        <v>72</v>
      </c>
      <c r="U44" s="61">
        <v>2.2999999999999998</v>
      </c>
      <c r="V44" s="59">
        <v>0</v>
      </c>
      <c r="W44" s="62">
        <v>0</v>
      </c>
      <c r="X44" s="52"/>
      <c r="Y44" s="52"/>
    </row>
    <row r="45" spans="1:25" x14ac:dyDescent="0.2">
      <c r="A45" s="55">
        <v>1133</v>
      </c>
      <c r="B45" s="56" t="s">
        <v>410</v>
      </c>
      <c r="C45" s="57" t="s">
        <v>28</v>
      </c>
      <c r="D45" s="56" t="s">
        <v>390</v>
      </c>
      <c r="E45" s="58">
        <v>2.8</v>
      </c>
      <c r="F45" s="59">
        <v>0</v>
      </c>
      <c r="G45" s="60">
        <v>0</v>
      </c>
      <c r="H45" s="52"/>
      <c r="I45" s="63">
        <v>2415</v>
      </c>
      <c r="J45" s="63" t="s">
        <v>553</v>
      </c>
      <c r="K45" s="64" t="s">
        <v>30</v>
      </c>
      <c r="L45" s="63" t="s">
        <v>68</v>
      </c>
      <c r="M45" s="65">
        <v>3</v>
      </c>
      <c r="N45" s="66">
        <v>7</v>
      </c>
      <c r="O45" s="67">
        <v>65</v>
      </c>
      <c r="P45" s="52"/>
      <c r="Q45" s="56">
        <v>2274</v>
      </c>
      <c r="R45" s="56" t="s">
        <v>258</v>
      </c>
      <c r="S45" s="56" t="s">
        <v>30</v>
      </c>
      <c r="T45" s="56" t="s">
        <v>55</v>
      </c>
      <c r="U45" s="61">
        <v>2.2999999999999998</v>
      </c>
      <c r="V45" s="59">
        <v>0</v>
      </c>
      <c r="W45" s="62">
        <v>25</v>
      </c>
      <c r="X45" s="52"/>
      <c r="Y45" s="52"/>
    </row>
    <row r="46" spans="1:25" x14ac:dyDescent="0.2">
      <c r="A46" s="55">
        <v>1076</v>
      </c>
      <c r="B46" s="56" t="s">
        <v>412</v>
      </c>
      <c r="C46" s="57" t="s">
        <v>28</v>
      </c>
      <c r="D46" s="56" t="s">
        <v>37</v>
      </c>
      <c r="E46" s="58">
        <v>2.7</v>
      </c>
      <c r="F46" s="59">
        <v>2</v>
      </c>
      <c r="G46" s="60">
        <v>52</v>
      </c>
      <c r="H46" s="52"/>
      <c r="I46" s="63">
        <v>2432</v>
      </c>
      <c r="J46" s="63" t="s">
        <v>678</v>
      </c>
      <c r="K46" s="64" t="s">
        <v>30</v>
      </c>
      <c r="L46" s="63" t="s">
        <v>37</v>
      </c>
      <c r="M46" s="65">
        <v>3</v>
      </c>
      <c r="N46" s="66">
        <v>0</v>
      </c>
      <c r="O46" s="67">
        <v>16</v>
      </c>
      <c r="P46" s="52"/>
      <c r="Q46" s="56">
        <v>2309</v>
      </c>
      <c r="R46" s="56" t="s">
        <v>679</v>
      </c>
      <c r="S46" s="56" t="s">
        <v>30</v>
      </c>
      <c r="T46" s="56" t="s">
        <v>72</v>
      </c>
      <c r="U46" s="61">
        <v>2.2999999999999998</v>
      </c>
      <c r="V46" s="59">
        <v>0</v>
      </c>
      <c r="W46" s="62">
        <v>2</v>
      </c>
      <c r="X46" s="52"/>
      <c r="Y46" s="52"/>
    </row>
    <row r="47" spans="1:25" x14ac:dyDescent="0.2">
      <c r="A47" s="55">
        <v>1123</v>
      </c>
      <c r="B47" s="56" t="s">
        <v>413</v>
      </c>
      <c r="C47" s="57" t="s">
        <v>28</v>
      </c>
      <c r="D47" s="56" t="s">
        <v>48</v>
      </c>
      <c r="E47" s="58">
        <v>2.7</v>
      </c>
      <c r="F47" s="59">
        <v>0</v>
      </c>
      <c r="G47" s="60">
        <v>0</v>
      </c>
      <c r="H47" s="52"/>
      <c r="I47" s="63">
        <v>2022</v>
      </c>
      <c r="J47" s="63" t="s">
        <v>44</v>
      </c>
      <c r="K47" s="64" t="s">
        <v>30</v>
      </c>
      <c r="L47" s="63" t="s">
        <v>36</v>
      </c>
      <c r="M47" s="65">
        <v>2.9</v>
      </c>
      <c r="N47" s="66">
        <v>0</v>
      </c>
      <c r="O47" s="67">
        <v>72</v>
      </c>
      <c r="P47" s="52"/>
      <c r="Q47" s="56">
        <v>2339</v>
      </c>
      <c r="R47" s="56" t="s">
        <v>304</v>
      </c>
      <c r="S47" s="56" t="s">
        <v>30</v>
      </c>
      <c r="T47" s="56" t="s">
        <v>63</v>
      </c>
      <c r="U47" s="61">
        <v>2.2999999999999998</v>
      </c>
      <c r="V47" s="59">
        <v>1</v>
      </c>
      <c r="W47" s="62">
        <v>65</v>
      </c>
      <c r="X47" s="52"/>
      <c r="Y47" s="52"/>
    </row>
    <row r="48" spans="1:25" x14ac:dyDescent="0.2">
      <c r="A48" s="55">
        <v>1141</v>
      </c>
      <c r="B48" s="56" t="s">
        <v>554</v>
      </c>
      <c r="C48" s="57" t="s">
        <v>28</v>
      </c>
      <c r="D48" s="56" t="s">
        <v>48</v>
      </c>
      <c r="E48" s="58">
        <v>2.7</v>
      </c>
      <c r="F48" s="59">
        <v>0</v>
      </c>
      <c r="G48" s="60">
        <v>0</v>
      </c>
      <c r="H48" s="52"/>
      <c r="I48" s="63">
        <v>2026</v>
      </c>
      <c r="J48" s="63" t="s">
        <v>54</v>
      </c>
      <c r="K48" s="64" t="s">
        <v>30</v>
      </c>
      <c r="L48" s="63" t="s">
        <v>66</v>
      </c>
      <c r="M48" s="65">
        <v>2.9</v>
      </c>
      <c r="N48" s="66">
        <v>2</v>
      </c>
      <c r="O48" s="67">
        <v>16</v>
      </c>
      <c r="P48" s="52"/>
      <c r="Q48" s="56">
        <v>2347</v>
      </c>
      <c r="R48" s="56" t="s">
        <v>329</v>
      </c>
      <c r="S48" s="56" t="s">
        <v>30</v>
      </c>
      <c r="T48" s="56" t="s">
        <v>59</v>
      </c>
      <c r="U48" s="61">
        <v>2.2999999999999998</v>
      </c>
      <c r="V48" s="59">
        <v>1</v>
      </c>
      <c r="W48" s="62">
        <v>82</v>
      </c>
      <c r="X48" s="52"/>
      <c r="Y48" s="52"/>
    </row>
    <row r="49" spans="1:25" x14ac:dyDescent="0.2">
      <c r="A49" s="55">
        <v>1083</v>
      </c>
      <c r="B49" s="56" t="s">
        <v>83</v>
      </c>
      <c r="C49" s="57" t="s">
        <v>28</v>
      </c>
      <c r="D49" s="56" t="s">
        <v>41</v>
      </c>
      <c r="E49" s="58">
        <v>2.6</v>
      </c>
      <c r="F49" s="59">
        <v>0</v>
      </c>
      <c r="G49" s="60">
        <v>0</v>
      </c>
      <c r="H49" s="52"/>
      <c r="I49" s="63">
        <v>2041</v>
      </c>
      <c r="J49" s="63" t="s">
        <v>74</v>
      </c>
      <c r="K49" s="64" t="s">
        <v>30</v>
      </c>
      <c r="L49" s="63" t="s">
        <v>58</v>
      </c>
      <c r="M49" s="65">
        <v>2.9</v>
      </c>
      <c r="N49" s="66">
        <v>0</v>
      </c>
      <c r="O49" s="67">
        <v>35</v>
      </c>
      <c r="P49" s="52"/>
      <c r="Q49" s="56">
        <v>2360</v>
      </c>
      <c r="R49" s="56" t="s">
        <v>356</v>
      </c>
      <c r="S49" s="56" t="s">
        <v>30</v>
      </c>
      <c r="T49" s="56" t="s">
        <v>58</v>
      </c>
      <c r="U49" s="61">
        <v>2.2999999999999998</v>
      </c>
      <c r="V49" s="59">
        <v>0</v>
      </c>
      <c r="W49" s="62">
        <v>138</v>
      </c>
      <c r="X49" s="52"/>
      <c r="Y49" s="52"/>
    </row>
    <row r="50" spans="1:25" x14ac:dyDescent="0.2">
      <c r="A50" s="55">
        <v>1126</v>
      </c>
      <c r="B50" s="56" t="s">
        <v>383</v>
      </c>
      <c r="C50" s="57" t="s">
        <v>28</v>
      </c>
      <c r="D50" s="56" t="s">
        <v>59</v>
      </c>
      <c r="E50" s="58">
        <v>2.6</v>
      </c>
      <c r="F50" s="59">
        <v>0</v>
      </c>
      <c r="G50" s="60">
        <v>8</v>
      </c>
      <c r="H50" s="52"/>
      <c r="I50" s="63">
        <v>2042</v>
      </c>
      <c r="J50" s="63" t="s">
        <v>177</v>
      </c>
      <c r="K50" s="64" t="s">
        <v>30</v>
      </c>
      <c r="L50" s="63" t="s">
        <v>46</v>
      </c>
      <c r="M50" s="65">
        <v>2.9</v>
      </c>
      <c r="N50" s="66">
        <v>2</v>
      </c>
      <c r="O50" s="67">
        <v>74</v>
      </c>
      <c r="P50" s="52"/>
      <c r="Q50" s="56">
        <v>2361</v>
      </c>
      <c r="R50" s="56" t="s">
        <v>359</v>
      </c>
      <c r="S50" s="56" t="s">
        <v>30</v>
      </c>
      <c r="T50" s="56" t="s">
        <v>59</v>
      </c>
      <c r="U50" s="61">
        <v>2.2999999999999998</v>
      </c>
      <c r="V50" s="59">
        <v>0</v>
      </c>
      <c r="W50" s="62">
        <v>10</v>
      </c>
      <c r="X50" s="52"/>
      <c r="Y50" s="52"/>
    </row>
    <row r="51" spans="1:25" x14ac:dyDescent="0.2">
      <c r="A51" s="55">
        <v>1144</v>
      </c>
      <c r="B51" s="56" t="s">
        <v>583</v>
      </c>
      <c r="C51" s="57" t="s">
        <v>28</v>
      </c>
      <c r="D51" s="56" t="s">
        <v>50</v>
      </c>
      <c r="E51" s="58">
        <v>2.6</v>
      </c>
      <c r="F51" s="59">
        <v>0</v>
      </c>
      <c r="G51" s="60">
        <v>0</v>
      </c>
      <c r="H51" s="52"/>
      <c r="I51" s="63">
        <v>2050</v>
      </c>
      <c r="J51" s="63" t="s">
        <v>61</v>
      </c>
      <c r="K51" s="64" t="s">
        <v>30</v>
      </c>
      <c r="L51" s="63" t="s">
        <v>39</v>
      </c>
      <c r="M51" s="65">
        <v>2.9</v>
      </c>
      <c r="N51" s="66">
        <v>0</v>
      </c>
      <c r="O51" s="67">
        <v>14</v>
      </c>
      <c r="P51" s="52"/>
      <c r="Q51" s="56">
        <v>2362</v>
      </c>
      <c r="R51" s="56" t="s">
        <v>360</v>
      </c>
      <c r="S51" s="56" t="s">
        <v>30</v>
      </c>
      <c r="T51" s="56" t="s">
        <v>287</v>
      </c>
      <c r="U51" s="61">
        <v>2.2999999999999998</v>
      </c>
      <c r="V51" s="59">
        <v>0</v>
      </c>
      <c r="W51" s="62">
        <v>39</v>
      </c>
      <c r="X51" s="52"/>
      <c r="Y51" s="52"/>
    </row>
    <row r="52" spans="1:25" x14ac:dyDescent="0.2">
      <c r="A52" s="55">
        <v>1145</v>
      </c>
      <c r="B52" s="56" t="s">
        <v>584</v>
      </c>
      <c r="C52" s="57" t="s">
        <v>28</v>
      </c>
      <c r="D52" s="56" t="s">
        <v>50</v>
      </c>
      <c r="E52" s="58">
        <v>2.6</v>
      </c>
      <c r="F52" s="59">
        <v>0</v>
      </c>
      <c r="G52" s="60">
        <v>7</v>
      </c>
      <c r="H52" s="52"/>
      <c r="I52" s="63">
        <v>2058</v>
      </c>
      <c r="J52" s="63" t="s">
        <v>401</v>
      </c>
      <c r="K52" s="64" t="s">
        <v>30</v>
      </c>
      <c r="L52" s="63" t="s">
        <v>37</v>
      </c>
      <c r="M52" s="65">
        <v>2.9</v>
      </c>
      <c r="N52" s="66">
        <v>2</v>
      </c>
      <c r="O52" s="67">
        <v>68</v>
      </c>
      <c r="P52" s="52"/>
      <c r="Q52" s="56">
        <v>2392</v>
      </c>
      <c r="R52" s="56" t="s">
        <v>396</v>
      </c>
      <c r="S52" s="56" t="s">
        <v>30</v>
      </c>
      <c r="T52" s="56" t="s">
        <v>388</v>
      </c>
      <c r="U52" s="61">
        <v>2.2999999999999998</v>
      </c>
      <c r="V52" s="59">
        <v>0</v>
      </c>
      <c r="W52" s="62">
        <v>29</v>
      </c>
      <c r="X52" s="52"/>
      <c r="Y52" s="52"/>
    </row>
    <row r="53" spans="1:25" x14ac:dyDescent="0.2">
      <c r="A53" s="55">
        <v>1002</v>
      </c>
      <c r="B53" s="56" t="s">
        <v>53</v>
      </c>
      <c r="C53" s="57" t="s">
        <v>28</v>
      </c>
      <c r="D53" s="56" t="s">
        <v>55</v>
      </c>
      <c r="E53" s="58">
        <v>2.5</v>
      </c>
      <c r="F53" s="59">
        <v>0</v>
      </c>
      <c r="G53" s="60">
        <v>2</v>
      </c>
      <c r="H53" s="52"/>
      <c r="I53" s="63">
        <v>2070</v>
      </c>
      <c r="J53" s="63" t="s">
        <v>77</v>
      </c>
      <c r="K53" s="64" t="s">
        <v>30</v>
      </c>
      <c r="L53" s="63" t="s">
        <v>58</v>
      </c>
      <c r="M53" s="65">
        <v>2.9</v>
      </c>
      <c r="N53" s="66">
        <v>-1</v>
      </c>
      <c r="O53" s="67">
        <v>137</v>
      </c>
      <c r="P53" s="52"/>
      <c r="Q53" s="56">
        <v>2393</v>
      </c>
      <c r="R53" s="56" t="s">
        <v>643</v>
      </c>
      <c r="S53" s="56" t="s">
        <v>30</v>
      </c>
      <c r="T53" s="56" t="s">
        <v>390</v>
      </c>
      <c r="U53" s="61">
        <v>2.2999999999999998</v>
      </c>
      <c r="V53" s="59">
        <v>0</v>
      </c>
      <c r="W53" s="62">
        <v>1</v>
      </c>
      <c r="X53" s="52"/>
      <c r="Y53" s="52"/>
    </row>
    <row r="54" spans="1:25" x14ac:dyDescent="0.2">
      <c r="A54" s="55">
        <v>1146</v>
      </c>
      <c r="B54" s="56" t="s">
        <v>627</v>
      </c>
      <c r="C54" s="57" t="s">
        <v>28</v>
      </c>
      <c r="D54" s="56" t="s">
        <v>43</v>
      </c>
      <c r="E54" s="58">
        <v>2.5</v>
      </c>
      <c r="F54" s="59">
        <v>0</v>
      </c>
      <c r="G54" s="60">
        <v>2</v>
      </c>
      <c r="H54" s="52"/>
      <c r="I54" s="63">
        <v>2093</v>
      </c>
      <c r="J54" s="63" t="s">
        <v>178</v>
      </c>
      <c r="K54" s="64" t="s">
        <v>30</v>
      </c>
      <c r="L54" s="63" t="s">
        <v>63</v>
      </c>
      <c r="M54" s="65">
        <v>2.9</v>
      </c>
      <c r="N54" s="66">
        <v>0</v>
      </c>
      <c r="O54" s="67">
        <v>81</v>
      </c>
      <c r="P54" s="52"/>
      <c r="Q54" s="56">
        <v>2405</v>
      </c>
      <c r="R54" s="56" t="s">
        <v>397</v>
      </c>
      <c r="S54" s="56" t="s">
        <v>30</v>
      </c>
      <c r="T54" s="56" t="s">
        <v>36</v>
      </c>
      <c r="U54" s="61">
        <v>2.2999999999999998</v>
      </c>
      <c r="V54" s="59">
        <v>0</v>
      </c>
      <c r="W54" s="62">
        <v>76</v>
      </c>
      <c r="X54" s="52"/>
      <c r="Y54" s="52"/>
    </row>
    <row r="55" spans="1:25" x14ac:dyDescent="0.2">
      <c r="A55" s="55">
        <v>1018</v>
      </c>
      <c r="B55" s="56" t="s">
        <v>590</v>
      </c>
      <c r="C55" s="57" t="s">
        <v>28</v>
      </c>
      <c r="D55" s="56" t="s">
        <v>52</v>
      </c>
      <c r="E55" s="58">
        <v>2.4</v>
      </c>
      <c r="F55" s="59">
        <v>0</v>
      </c>
      <c r="G55" s="60">
        <v>0</v>
      </c>
      <c r="H55" s="52"/>
      <c r="I55" s="63">
        <v>2101</v>
      </c>
      <c r="J55" s="63" t="s">
        <v>94</v>
      </c>
      <c r="K55" s="64" t="s">
        <v>30</v>
      </c>
      <c r="L55" s="63" t="s">
        <v>55</v>
      </c>
      <c r="M55" s="65">
        <v>2.9</v>
      </c>
      <c r="N55" s="66">
        <v>0</v>
      </c>
      <c r="O55" s="67">
        <v>107</v>
      </c>
      <c r="P55" s="52"/>
      <c r="Q55" s="56">
        <v>2408</v>
      </c>
      <c r="R55" s="56" t="s">
        <v>398</v>
      </c>
      <c r="S55" s="56" t="s">
        <v>30</v>
      </c>
      <c r="T55" s="56" t="s">
        <v>58</v>
      </c>
      <c r="U55" s="61">
        <v>2.2999999999999998</v>
      </c>
      <c r="V55" s="59">
        <v>-3</v>
      </c>
      <c r="W55" s="62">
        <v>59</v>
      </c>
      <c r="X55" s="52"/>
      <c r="Y55" s="52"/>
    </row>
    <row r="56" spans="1:25" x14ac:dyDescent="0.2">
      <c r="A56" s="55">
        <v>1116</v>
      </c>
      <c r="B56" s="56" t="s">
        <v>327</v>
      </c>
      <c r="C56" s="57" t="s">
        <v>28</v>
      </c>
      <c r="D56" s="56" t="s">
        <v>39</v>
      </c>
      <c r="E56" s="58">
        <v>2.4</v>
      </c>
      <c r="F56" s="59">
        <v>0</v>
      </c>
      <c r="G56" s="60">
        <v>0</v>
      </c>
      <c r="H56" s="52"/>
      <c r="I56" s="63">
        <v>2123</v>
      </c>
      <c r="J56" s="63" t="s">
        <v>407</v>
      </c>
      <c r="K56" s="64" t="s">
        <v>30</v>
      </c>
      <c r="L56" s="63" t="s">
        <v>400</v>
      </c>
      <c r="M56" s="65">
        <v>2.9</v>
      </c>
      <c r="N56" s="66">
        <v>10</v>
      </c>
      <c r="O56" s="67">
        <v>77</v>
      </c>
      <c r="P56" s="52"/>
      <c r="Q56" s="56">
        <v>2431</v>
      </c>
      <c r="R56" s="56" t="s">
        <v>664</v>
      </c>
      <c r="S56" s="56" t="s">
        <v>30</v>
      </c>
      <c r="T56" s="56" t="s">
        <v>390</v>
      </c>
      <c r="U56" s="61">
        <v>2.2999999999999998</v>
      </c>
      <c r="V56" s="59">
        <v>0</v>
      </c>
      <c r="W56" s="62">
        <v>18</v>
      </c>
      <c r="X56" s="52"/>
      <c r="Y56" s="52"/>
    </row>
    <row r="57" spans="1:25" x14ac:dyDescent="0.2">
      <c r="A57" s="55">
        <v>1120</v>
      </c>
      <c r="B57" s="56" t="s">
        <v>344</v>
      </c>
      <c r="C57" s="57" t="s">
        <v>28</v>
      </c>
      <c r="D57" s="56" t="s">
        <v>48</v>
      </c>
      <c r="E57" s="58">
        <v>2.4</v>
      </c>
      <c r="F57" s="59">
        <v>0</v>
      </c>
      <c r="G57" s="60">
        <v>0</v>
      </c>
      <c r="H57" s="52"/>
      <c r="I57" s="63">
        <v>2132</v>
      </c>
      <c r="J57" s="63" t="s">
        <v>98</v>
      </c>
      <c r="K57" s="64" t="s">
        <v>30</v>
      </c>
      <c r="L57" s="63" t="s">
        <v>59</v>
      </c>
      <c r="M57" s="65">
        <v>2.9</v>
      </c>
      <c r="N57" s="66">
        <v>1</v>
      </c>
      <c r="O57" s="67">
        <v>46</v>
      </c>
      <c r="P57" s="52"/>
      <c r="Q57" s="56">
        <v>2434</v>
      </c>
      <c r="R57" s="56" t="s">
        <v>680</v>
      </c>
      <c r="S57" s="56" t="s">
        <v>30</v>
      </c>
      <c r="T57" s="56" t="s">
        <v>390</v>
      </c>
      <c r="U57" s="61">
        <v>2.2999999999999998</v>
      </c>
      <c r="V57" s="59">
        <v>0</v>
      </c>
      <c r="W57" s="62">
        <v>0</v>
      </c>
      <c r="X57" s="52"/>
      <c r="Y57" s="52"/>
    </row>
    <row r="58" spans="1:25" x14ac:dyDescent="0.2">
      <c r="A58" s="55">
        <v>1147</v>
      </c>
      <c r="B58" s="56" t="s">
        <v>628</v>
      </c>
      <c r="C58" s="57" t="s">
        <v>28</v>
      </c>
      <c r="D58" s="56" t="s">
        <v>43</v>
      </c>
      <c r="E58" s="58">
        <v>2.4</v>
      </c>
      <c r="F58" s="59">
        <v>0</v>
      </c>
      <c r="G58" s="60">
        <v>0</v>
      </c>
      <c r="H58" s="52"/>
      <c r="I58" s="63">
        <v>2248</v>
      </c>
      <c r="J58" s="63" t="s">
        <v>133</v>
      </c>
      <c r="K58" s="64" t="s">
        <v>30</v>
      </c>
      <c r="L58" s="63" t="s">
        <v>41</v>
      </c>
      <c r="M58" s="65">
        <v>2.9</v>
      </c>
      <c r="N58" s="66">
        <v>0</v>
      </c>
      <c r="O58" s="67">
        <v>43</v>
      </c>
      <c r="P58" s="52"/>
      <c r="Q58" s="56">
        <v>2065</v>
      </c>
      <c r="R58" s="56" t="s">
        <v>51</v>
      </c>
      <c r="S58" s="56" t="s">
        <v>30</v>
      </c>
      <c r="T58" s="56" t="s">
        <v>46</v>
      </c>
      <c r="U58" s="61">
        <v>2.2000000000000002</v>
      </c>
      <c r="V58" s="59">
        <v>0</v>
      </c>
      <c r="W58" s="62">
        <v>0</v>
      </c>
      <c r="X58" s="52"/>
      <c r="Y58" s="52"/>
    </row>
    <row r="59" spans="1:25" x14ac:dyDescent="0.2">
      <c r="A59" s="55">
        <v>1019</v>
      </c>
      <c r="B59" s="56" t="s">
        <v>585</v>
      </c>
      <c r="C59" s="57" t="s">
        <v>28</v>
      </c>
      <c r="D59" s="56" t="s">
        <v>63</v>
      </c>
      <c r="E59" s="58">
        <v>2.2999999999999998</v>
      </c>
      <c r="F59" s="59">
        <v>0</v>
      </c>
      <c r="G59" s="60">
        <v>0</v>
      </c>
      <c r="H59" s="52"/>
      <c r="I59" s="63">
        <v>2268</v>
      </c>
      <c r="J59" s="63" t="s">
        <v>253</v>
      </c>
      <c r="K59" s="64" t="s">
        <v>30</v>
      </c>
      <c r="L59" s="63" t="s">
        <v>37</v>
      </c>
      <c r="M59" s="65">
        <v>2.9</v>
      </c>
      <c r="N59" s="66">
        <v>0</v>
      </c>
      <c r="O59" s="67">
        <v>40</v>
      </c>
      <c r="P59" s="52"/>
      <c r="Q59" s="56">
        <v>2113</v>
      </c>
      <c r="R59" s="56" t="s">
        <v>681</v>
      </c>
      <c r="S59" s="56" t="s">
        <v>30</v>
      </c>
      <c r="T59" s="56" t="s">
        <v>63</v>
      </c>
      <c r="U59" s="61">
        <v>2.2000000000000002</v>
      </c>
      <c r="V59" s="59">
        <v>0</v>
      </c>
      <c r="W59" s="62">
        <v>4</v>
      </c>
      <c r="X59" s="52"/>
      <c r="Y59" s="52"/>
    </row>
    <row r="60" spans="1:25" x14ac:dyDescent="0.2">
      <c r="A60" s="55">
        <v>1084</v>
      </c>
      <c r="B60" s="56" t="s">
        <v>85</v>
      </c>
      <c r="C60" s="57" t="s">
        <v>28</v>
      </c>
      <c r="D60" s="56" t="s">
        <v>41</v>
      </c>
      <c r="E60" s="58">
        <v>2.2999999999999998</v>
      </c>
      <c r="F60" s="59">
        <v>0</v>
      </c>
      <c r="G60" s="60">
        <v>11</v>
      </c>
      <c r="H60" s="52"/>
      <c r="I60" s="63">
        <v>2325</v>
      </c>
      <c r="J60" s="63" t="s">
        <v>291</v>
      </c>
      <c r="K60" s="64" t="s">
        <v>30</v>
      </c>
      <c r="L60" s="63" t="s">
        <v>58</v>
      </c>
      <c r="M60" s="65">
        <v>2.9</v>
      </c>
      <c r="N60" s="66">
        <v>0</v>
      </c>
      <c r="O60" s="67">
        <v>38</v>
      </c>
      <c r="P60" s="52"/>
      <c r="Q60" s="56">
        <v>2267</v>
      </c>
      <c r="R60" s="56" t="s">
        <v>403</v>
      </c>
      <c r="S60" s="56" t="s">
        <v>30</v>
      </c>
      <c r="T60" s="56" t="s">
        <v>68</v>
      </c>
      <c r="U60" s="61">
        <v>2.2000000000000002</v>
      </c>
      <c r="V60" s="59">
        <v>0</v>
      </c>
      <c r="W60" s="62">
        <v>0</v>
      </c>
      <c r="X60" s="52"/>
      <c r="Y60" s="52"/>
    </row>
    <row r="61" spans="1:25" x14ac:dyDescent="0.2">
      <c r="A61" s="55">
        <v>1104</v>
      </c>
      <c r="B61" s="56" t="s">
        <v>296</v>
      </c>
      <c r="C61" s="57" t="s">
        <v>28</v>
      </c>
      <c r="D61" s="56" t="s">
        <v>72</v>
      </c>
      <c r="E61" s="58">
        <v>2.2999999999999998</v>
      </c>
      <c r="F61" s="59">
        <v>0</v>
      </c>
      <c r="G61" s="60">
        <v>2</v>
      </c>
      <c r="H61" s="52"/>
      <c r="I61" s="63">
        <v>2338</v>
      </c>
      <c r="J61" s="63" t="s">
        <v>301</v>
      </c>
      <c r="K61" s="64" t="s">
        <v>30</v>
      </c>
      <c r="L61" s="63" t="s">
        <v>46</v>
      </c>
      <c r="M61" s="65">
        <v>2.9</v>
      </c>
      <c r="N61" s="66">
        <v>2</v>
      </c>
      <c r="O61" s="67">
        <v>74</v>
      </c>
      <c r="P61" s="52"/>
      <c r="Q61" s="56">
        <v>2282</v>
      </c>
      <c r="R61" s="56" t="s">
        <v>405</v>
      </c>
      <c r="S61" s="56" t="s">
        <v>30</v>
      </c>
      <c r="T61" s="56" t="s">
        <v>72</v>
      </c>
      <c r="U61" s="61">
        <v>2.2000000000000002</v>
      </c>
      <c r="V61" s="59">
        <v>0</v>
      </c>
      <c r="W61" s="62">
        <v>13</v>
      </c>
      <c r="X61" s="52"/>
      <c r="Y61" s="52"/>
    </row>
    <row r="62" spans="1:25" x14ac:dyDescent="0.2">
      <c r="A62" s="55">
        <v>1134</v>
      </c>
      <c r="B62" s="56" t="s">
        <v>420</v>
      </c>
      <c r="C62" s="57" t="s">
        <v>28</v>
      </c>
      <c r="D62" s="56" t="s">
        <v>46</v>
      </c>
      <c r="E62" s="58">
        <v>2.2999999999999998</v>
      </c>
      <c r="F62" s="59">
        <v>0</v>
      </c>
      <c r="G62" s="60">
        <v>15</v>
      </c>
      <c r="H62" s="52"/>
      <c r="I62" s="63">
        <v>2345</v>
      </c>
      <c r="J62" s="63" t="s">
        <v>325</v>
      </c>
      <c r="K62" s="64" t="s">
        <v>30</v>
      </c>
      <c r="L62" s="63" t="s">
        <v>46</v>
      </c>
      <c r="M62" s="65">
        <v>2.9</v>
      </c>
      <c r="N62" s="66">
        <v>0</v>
      </c>
      <c r="O62" s="67">
        <v>47</v>
      </c>
      <c r="P62" s="52"/>
      <c r="Q62" s="56">
        <v>2329</v>
      </c>
      <c r="R62" s="56" t="s">
        <v>292</v>
      </c>
      <c r="S62" s="56" t="s">
        <v>30</v>
      </c>
      <c r="T62" s="56" t="s">
        <v>37</v>
      </c>
      <c r="U62" s="61">
        <v>2.2000000000000002</v>
      </c>
      <c r="V62" s="59">
        <v>0</v>
      </c>
      <c r="W62" s="62">
        <v>0</v>
      </c>
      <c r="X62" s="52"/>
      <c r="Y62" s="52"/>
    </row>
    <row r="63" spans="1:25" x14ac:dyDescent="0.2">
      <c r="A63" s="55">
        <v>1058</v>
      </c>
      <c r="B63" s="56" t="s">
        <v>82</v>
      </c>
      <c r="C63" s="57" t="s">
        <v>28</v>
      </c>
      <c r="D63" s="56" t="s">
        <v>68</v>
      </c>
      <c r="E63" s="58">
        <v>2.2000000000000002</v>
      </c>
      <c r="F63" s="59">
        <v>0</v>
      </c>
      <c r="G63" s="60">
        <v>0</v>
      </c>
      <c r="H63" s="52"/>
      <c r="I63" s="63">
        <v>2357</v>
      </c>
      <c r="J63" s="63" t="s">
        <v>349</v>
      </c>
      <c r="K63" s="64" t="s">
        <v>30</v>
      </c>
      <c r="L63" s="63" t="s">
        <v>72</v>
      </c>
      <c r="M63" s="65">
        <v>2.9</v>
      </c>
      <c r="N63" s="66">
        <v>0</v>
      </c>
      <c r="O63" s="67">
        <v>67</v>
      </c>
      <c r="P63" s="52"/>
      <c r="Q63" s="56">
        <v>2354</v>
      </c>
      <c r="R63" s="56" t="s">
        <v>496</v>
      </c>
      <c r="S63" s="56" t="s">
        <v>30</v>
      </c>
      <c r="T63" s="56" t="s">
        <v>36</v>
      </c>
      <c r="U63" s="61">
        <v>2.2000000000000002</v>
      </c>
      <c r="V63" s="59">
        <v>0</v>
      </c>
      <c r="W63" s="62">
        <v>0</v>
      </c>
      <c r="X63" s="52"/>
      <c r="Y63" s="52"/>
    </row>
    <row r="64" spans="1:25" x14ac:dyDescent="0.2">
      <c r="A64" s="55">
        <v>1090</v>
      </c>
      <c r="B64" s="56" t="s">
        <v>252</v>
      </c>
      <c r="C64" s="57" t="s">
        <v>28</v>
      </c>
      <c r="D64" s="56" t="s">
        <v>58</v>
      </c>
      <c r="E64" s="58">
        <v>2.2000000000000002</v>
      </c>
      <c r="F64" s="59">
        <v>0</v>
      </c>
      <c r="G64" s="60">
        <v>0</v>
      </c>
      <c r="H64" s="52"/>
      <c r="I64" s="63">
        <v>2375</v>
      </c>
      <c r="J64" s="63" t="s">
        <v>415</v>
      </c>
      <c r="K64" s="64" t="s">
        <v>30</v>
      </c>
      <c r="L64" s="63" t="s">
        <v>400</v>
      </c>
      <c r="M64" s="65">
        <v>2.9</v>
      </c>
      <c r="N64" s="66">
        <v>0</v>
      </c>
      <c r="O64" s="67">
        <v>21</v>
      </c>
      <c r="P64" s="52"/>
      <c r="Q64" s="56">
        <v>2356</v>
      </c>
      <c r="R64" s="56" t="s">
        <v>682</v>
      </c>
      <c r="S64" s="56" t="s">
        <v>30</v>
      </c>
      <c r="T64" s="56" t="s">
        <v>58</v>
      </c>
      <c r="U64" s="61">
        <v>2.2000000000000002</v>
      </c>
      <c r="V64" s="59">
        <v>0</v>
      </c>
      <c r="W64" s="62">
        <v>7</v>
      </c>
      <c r="X64" s="52"/>
      <c r="Y64" s="52"/>
    </row>
    <row r="65" spans="1:25" x14ac:dyDescent="0.2">
      <c r="A65" s="55">
        <v>1096</v>
      </c>
      <c r="B65" s="56" t="s">
        <v>422</v>
      </c>
      <c r="C65" s="57" t="s">
        <v>28</v>
      </c>
      <c r="D65" s="56" t="s">
        <v>37</v>
      </c>
      <c r="E65" s="58">
        <v>2.2000000000000002</v>
      </c>
      <c r="F65" s="59">
        <v>0</v>
      </c>
      <c r="G65" s="60">
        <v>0</v>
      </c>
      <c r="H65" s="52"/>
      <c r="I65" s="63">
        <v>2376</v>
      </c>
      <c r="J65" s="63" t="s">
        <v>417</v>
      </c>
      <c r="K65" s="64" t="s">
        <v>30</v>
      </c>
      <c r="L65" s="63" t="s">
        <v>388</v>
      </c>
      <c r="M65" s="65">
        <v>2.9</v>
      </c>
      <c r="N65" s="66">
        <v>0</v>
      </c>
      <c r="O65" s="67">
        <v>40</v>
      </c>
      <c r="P65" s="52"/>
      <c r="Q65" s="56">
        <v>2394</v>
      </c>
      <c r="R65" s="56" t="s">
        <v>409</v>
      </c>
      <c r="S65" s="56" t="s">
        <v>30</v>
      </c>
      <c r="T65" s="56" t="s">
        <v>39</v>
      </c>
      <c r="U65" s="61">
        <v>2.2000000000000002</v>
      </c>
      <c r="V65" s="59">
        <v>0</v>
      </c>
      <c r="W65" s="62">
        <v>9</v>
      </c>
      <c r="X65" s="52"/>
      <c r="Y65" s="52"/>
    </row>
    <row r="66" spans="1:25" x14ac:dyDescent="0.2">
      <c r="A66" s="55">
        <v>1109</v>
      </c>
      <c r="B66" s="56" t="s">
        <v>519</v>
      </c>
      <c r="C66" s="57" t="s">
        <v>28</v>
      </c>
      <c r="D66" s="56" t="s">
        <v>287</v>
      </c>
      <c r="E66" s="58">
        <v>2.2000000000000002</v>
      </c>
      <c r="F66" s="59">
        <v>0</v>
      </c>
      <c r="G66" s="60">
        <v>0</v>
      </c>
      <c r="H66" s="52"/>
      <c r="I66" s="63">
        <v>2377</v>
      </c>
      <c r="J66" s="63" t="s">
        <v>418</v>
      </c>
      <c r="K66" s="64" t="s">
        <v>30</v>
      </c>
      <c r="L66" s="63" t="s">
        <v>388</v>
      </c>
      <c r="M66" s="65">
        <v>2.9</v>
      </c>
      <c r="N66" s="66">
        <v>0</v>
      </c>
      <c r="O66" s="67">
        <v>45</v>
      </c>
      <c r="P66" s="52"/>
      <c r="Q66" s="56">
        <v>2395</v>
      </c>
      <c r="R66" s="56" t="s">
        <v>411</v>
      </c>
      <c r="S66" s="56" t="s">
        <v>30</v>
      </c>
      <c r="T66" s="56" t="s">
        <v>388</v>
      </c>
      <c r="U66" s="61">
        <v>2.2000000000000002</v>
      </c>
      <c r="V66" s="59">
        <v>0</v>
      </c>
      <c r="W66" s="62">
        <v>0</v>
      </c>
      <c r="X66" s="52"/>
      <c r="Y66" s="52"/>
    </row>
    <row r="67" spans="1:25" x14ac:dyDescent="0.2">
      <c r="A67" s="55">
        <v>1138</v>
      </c>
      <c r="B67" s="56" t="s">
        <v>683</v>
      </c>
      <c r="C67" s="57" t="s">
        <v>28</v>
      </c>
      <c r="D67" s="56" t="s">
        <v>63</v>
      </c>
      <c r="E67" s="58">
        <v>2.2000000000000002</v>
      </c>
      <c r="F67" s="59">
        <v>0</v>
      </c>
      <c r="G67" s="60">
        <v>0</v>
      </c>
      <c r="H67" s="52"/>
      <c r="I67" s="63">
        <v>2378</v>
      </c>
      <c r="J67" s="63" t="s">
        <v>419</v>
      </c>
      <c r="K67" s="64" t="s">
        <v>30</v>
      </c>
      <c r="L67" s="63" t="s">
        <v>390</v>
      </c>
      <c r="M67" s="65">
        <v>2.9</v>
      </c>
      <c r="N67" s="66">
        <v>2</v>
      </c>
      <c r="O67" s="67">
        <v>153</v>
      </c>
      <c r="P67" s="52"/>
      <c r="Q67" s="56">
        <v>2420</v>
      </c>
      <c r="R67" s="56" t="s">
        <v>622</v>
      </c>
      <c r="S67" s="56" t="s">
        <v>30</v>
      </c>
      <c r="T67" s="56" t="s">
        <v>48</v>
      </c>
      <c r="U67" s="61">
        <v>2.2000000000000002</v>
      </c>
      <c r="V67" s="59">
        <v>7</v>
      </c>
      <c r="W67" s="62">
        <v>53</v>
      </c>
      <c r="X67" s="52"/>
      <c r="Y67" s="52"/>
    </row>
    <row r="68" spans="1:25" x14ac:dyDescent="0.2">
      <c r="A68" s="55">
        <v>1125</v>
      </c>
      <c r="B68" s="56" t="s">
        <v>528</v>
      </c>
      <c r="C68" s="57" t="s">
        <v>28</v>
      </c>
      <c r="D68" s="56" t="s">
        <v>41</v>
      </c>
      <c r="E68" s="58">
        <v>2.1</v>
      </c>
      <c r="F68" s="59">
        <v>0</v>
      </c>
      <c r="G68" s="60">
        <v>0</v>
      </c>
      <c r="H68" s="52"/>
      <c r="I68" s="63">
        <v>2021</v>
      </c>
      <c r="J68" s="63" t="s">
        <v>165</v>
      </c>
      <c r="K68" s="64" t="s">
        <v>30</v>
      </c>
      <c r="L68" s="63" t="s">
        <v>50</v>
      </c>
      <c r="M68" s="65">
        <v>2.8</v>
      </c>
      <c r="N68" s="66">
        <v>0</v>
      </c>
      <c r="O68" s="67">
        <v>0</v>
      </c>
      <c r="P68" s="52"/>
      <c r="Q68" s="56">
        <v>2436</v>
      </c>
      <c r="R68" s="56" t="s">
        <v>710</v>
      </c>
      <c r="S68" s="56" t="s">
        <v>30</v>
      </c>
      <c r="T68" s="56" t="s">
        <v>50</v>
      </c>
      <c r="U68" s="61">
        <v>2.2000000000000002</v>
      </c>
      <c r="V68" s="59">
        <v>0</v>
      </c>
      <c r="W68" s="62">
        <v>7</v>
      </c>
      <c r="X68" s="52"/>
      <c r="Y68" s="52"/>
    </row>
    <row r="69" spans="1:25" x14ac:dyDescent="0.2">
      <c r="A69" s="55">
        <v>1135</v>
      </c>
      <c r="B69" s="56" t="s">
        <v>425</v>
      </c>
      <c r="C69" s="57" t="s">
        <v>28</v>
      </c>
      <c r="D69" s="56" t="s">
        <v>390</v>
      </c>
      <c r="E69" s="58">
        <v>2.1</v>
      </c>
      <c r="F69" s="59">
        <v>0</v>
      </c>
      <c r="G69" s="60">
        <v>0</v>
      </c>
      <c r="H69" s="52"/>
      <c r="I69" s="63">
        <v>2028</v>
      </c>
      <c r="J69" s="63" t="s">
        <v>45</v>
      </c>
      <c r="K69" s="64" t="s">
        <v>30</v>
      </c>
      <c r="L69" s="63" t="s">
        <v>46</v>
      </c>
      <c r="M69" s="65">
        <v>2.8</v>
      </c>
      <c r="N69" s="66">
        <v>0</v>
      </c>
      <c r="O69" s="67">
        <v>21</v>
      </c>
      <c r="P69" s="52"/>
      <c r="Q69" s="56">
        <v>2126</v>
      </c>
      <c r="R69" s="56" t="s">
        <v>684</v>
      </c>
      <c r="S69" s="56" t="s">
        <v>30</v>
      </c>
      <c r="T69" s="56" t="s">
        <v>59</v>
      </c>
      <c r="U69" s="61">
        <v>2.1</v>
      </c>
      <c r="V69" s="59">
        <v>0</v>
      </c>
      <c r="W69" s="62">
        <v>0</v>
      </c>
      <c r="X69" s="52"/>
      <c r="Y69" s="52"/>
    </row>
    <row r="70" spans="1:25" x14ac:dyDescent="0.2">
      <c r="A70" s="55">
        <v>1142</v>
      </c>
      <c r="B70" s="56" t="s">
        <v>555</v>
      </c>
      <c r="C70" s="57" t="s">
        <v>28</v>
      </c>
      <c r="D70" s="56" t="s">
        <v>390</v>
      </c>
      <c r="E70" s="58">
        <v>2.1</v>
      </c>
      <c r="F70" s="59">
        <v>0</v>
      </c>
      <c r="G70" s="60">
        <v>2</v>
      </c>
      <c r="H70" s="52"/>
      <c r="I70" s="63">
        <v>2031</v>
      </c>
      <c r="J70" s="63" t="s">
        <v>606</v>
      </c>
      <c r="K70" s="64" t="s">
        <v>30</v>
      </c>
      <c r="L70" s="63" t="s">
        <v>39</v>
      </c>
      <c r="M70" s="65">
        <v>2.8</v>
      </c>
      <c r="N70" s="66">
        <v>0</v>
      </c>
      <c r="O70" s="67">
        <v>0</v>
      </c>
      <c r="P70" s="52"/>
      <c r="Q70" s="56">
        <v>2271</v>
      </c>
      <c r="R70" s="56" t="s">
        <v>257</v>
      </c>
      <c r="S70" s="56" t="s">
        <v>30</v>
      </c>
      <c r="T70" s="56" t="s">
        <v>66</v>
      </c>
      <c r="U70" s="61">
        <v>2.1</v>
      </c>
      <c r="V70" s="59">
        <v>1</v>
      </c>
      <c r="W70" s="62">
        <v>31</v>
      </c>
      <c r="X70" s="52"/>
      <c r="Y70" s="52"/>
    </row>
    <row r="71" spans="1:25" x14ac:dyDescent="0.2">
      <c r="A71" s="55">
        <v>1033</v>
      </c>
      <c r="B71" s="56" t="s">
        <v>103</v>
      </c>
      <c r="C71" s="57" t="s">
        <v>28</v>
      </c>
      <c r="D71" s="56" t="s">
        <v>58</v>
      </c>
      <c r="E71" s="58">
        <v>2</v>
      </c>
      <c r="F71" s="59">
        <v>0</v>
      </c>
      <c r="G71" s="60">
        <v>14</v>
      </c>
      <c r="H71" s="52"/>
      <c r="I71" s="63">
        <v>2233</v>
      </c>
      <c r="J71" s="63" t="s">
        <v>685</v>
      </c>
      <c r="K71" s="64" t="s">
        <v>30</v>
      </c>
      <c r="L71" s="63" t="s">
        <v>72</v>
      </c>
      <c r="M71" s="65">
        <v>2.8</v>
      </c>
      <c r="N71" s="66">
        <v>0</v>
      </c>
      <c r="O71" s="67">
        <v>9</v>
      </c>
      <c r="P71" s="52"/>
      <c r="Q71" s="56">
        <v>2272</v>
      </c>
      <c r="R71" s="56" t="s">
        <v>414</v>
      </c>
      <c r="S71" s="56" t="s">
        <v>30</v>
      </c>
      <c r="T71" s="56" t="s">
        <v>72</v>
      </c>
      <c r="U71" s="61">
        <v>2.1</v>
      </c>
      <c r="V71" s="59">
        <v>0</v>
      </c>
      <c r="W71" s="62">
        <v>0</v>
      </c>
      <c r="X71" s="52"/>
      <c r="Y71" s="52"/>
    </row>
    <row r="72" spans="1:25" x14ac:dyDescent="0.2">
      <c r="A72" s="55">
        <v>1124</v>
      </c>
      <c r="B72" s="56" t="s">
        <v>364</v>
      </c>
      <c r="C72" s="57" t="s">
        <v>28</v>
      </c>
      <c r="D72" s="56" t="s">
        <v>72</v>
      </c>
      <c r="E72" s="58">
        <v>2</v>
      </c>
      <c r="F72" s="59">
        <v>0</v>
      </c>
      <c r="G72" s="60">
        <v>0</v>
      </c>
      <c r="H72" s="52"/>
      <c r="I72" s="63">
        <v>2247</v>
      </c>
      <c r="J72" s="63" t="s">
        <v>156</v>
      </c>
      <c r="K72" s="64" t="s">
        <v>30</v>
      </c>
      <c r="L72" s="63" t="s">
        <v>41</v>
      </c>
      <c r="M72" s="65">
        <v>2.8</v>
      </c>
      <c r="N72" s="66">
        <v>0</v>
      </c>
      <c r="O72" s="67">
        <v>38</v>
      </c>
      <c r="P72" s="52"/>
      <c r="Q72" s="56">
        <v>2283</v>
      </c>
      <c r="R72" s="56" t="s">
        <v>665</v>
      </c>
      <c r="S72" s="56" t="s">
        <v>30</v>
      </c>
      <c r="T72" s="56" t="s">
        <v>63</v>
      </c>
      <c r="U72" s="61">
        <v>2.1</v>
      </c>
      <c r="V72" s="59">
        <v>0</v>
      </c>
      <c r="W72" s="62">
        <v>0</v>
      </c>
      <c r="X72" s="52"/>
      <c r="Y72" s="52"/>
    </row>
    <row r="73" spans="1:25" x14ac:dyDescent="0.2">
      <c r="A73" s="55">
        <v>1136</v>
      </c>
      <c r="B73" s="56" t="s">
        <v>666</v>
      </c>
      <c r="C73" s="57" t="s">
        <v>28</v>
      </c>
      <c r="D73" s="56" t="s">
        <v>400</v>
      </c>
      <c r="E73" s="58">
        <v>2</v>
      </c>
      <c r="F73" s="59">
        <v>0</v>
      </c>
      <c r="G73" s="60">
        <v>0</v>
      </c>
      <c r="H73" s="52"/>
      <c r="I73" s="63">
        <v>2258</v>
      </c>
      <c r="J73" s="63" t="s">
        <v>146</v>
      </c>
      <c r="K73" s="64" t="s">
        <v>30</v>
      </c>
      <c r="L73" s="63" t="s">
        <v>63</v>
      </c>
      <c r="M73" s="65">
        <v>2.8</v>
      </c>
      <c r="N73" s="66">
        <v>-1</v>
      </c>
      <c r="O73" s="67">
        <v>47</v>
      </c>
      <c r="P73" s="52"/>
      <c r="Q73" s="56">
        <v>2297</v>
      </c>
      <c r="R73" s="56" t="s">
        <v>416</v>
      </c>
      <c r="S73" s="56" t="s">
        <v>30</v>
      </c>
      <c r="T73" s="56" t="s">
        <v>66</v>
      </c>
      <c r="U73" s="61">
        <v>2.1</v>
      </c>
      <c r="V73" s="59">
        <v>0</v>
      </c>
      <c r="W73" s="62">
        <v>0</v>
      </c>
      <c r="X73" s="52"/>
      <c r="Y73" s="52"/>
    </row>
    <row r="74" spans="1:25" x14ac:dyDescent="0.2">
      <c r="A74" s="55">
        <v>2032</v>
      </c>
      <c r="B74" s="56" t="s">
        <v>152</v>
      </c>
      <c r="C74" s="57" t="s">
        <v>30</v>
      </c>
      <c r="D74" s="56" t="s">
        <v>50</v>
      </c>
      <c r="E74" s="58">
        <v>5.5</v>
      </c>
      <c r="F74" s="59">
        <v>0</v>
      </c>
      <c r="G74" s="60">
        <v>171</v>
      </c>
      <c r="H74" s="52"/>
      <c r="I74" s="63">
        <v>2275</v>
      </c>
      <c r="J74" s="63" t="s">
        <v>263</v>
      </c>
      <c r="K74" s="64" t="s">
        <v>30</v>
      </c>
      <c r="L74" s="63" t="s">
        <v>36</v>
      </c>
      <c r="M74" s="65">
        <v>2.8</v>
      </c>
      <c r="N74" s="66">
        <v>0</v>
      </c>
      <c r="O74" s="67">
        <v>47</v>
      </c>
      <c r="P74" s="52"/>
      <c r="Q74" s="56">
        <v>2355</v>
      </c>
      <c r="R74" s="56" t="s">
        <v>503</v>
      </c>
      <c r="S74" s="56" t="s">
        <v>30</v>
      </c>
      <c r="T74" s="56" t="s">
        <v>63</v>
      </c>
      <c r="U74" s="61">
        <v>2.1</v>
      </c>
      <c r="V74" s="59">
        <v>0</v>
      </c>
      <c r="W74" s="62">
        <v>0</v>
      </c>
      <c r="X74" s="52"/>
      <c r="Y74" s="52"/>
    </row>
    <row r="75" spans="1:25" x14ac:dyDescent="0.2">
      <c r="A75" s="55">
        <v>2299</v>
      </c>
      <c r="B75" s="56" t="s">
        <v>278</v>
      </c>
      <c r="C75" s="57" t="s">
        <v>30</v>
      </c>
      <c r="D75" s="56" t="s">
        <v>48</v>
      </c>
      <c r="E75" s="58">
        <v>5.3</v>
      </c>
      <c r="F75" s="59">
        <v>12</v>
      </c>
      <c r="G75" s="60">
        <v>82</v>
      </c>
      <c r="H75" s="52"/>
      <c r="I75" s="63">
        <v>2317</v>
      </c>
      <c r="J75" s="63" t="s">
        <v>163</v>
      </c>
      <c r="K75" s="64" t="s">
        <v>30</v>
      </c>
      <c r="L75" s="63" t="s">
        <v>55</v>
      </c>
      <c r="M75" s="65">
        <v>2.8</v>
      </c>
      <c r="N75" s="66">
        <v>0</v>
      </c>
      <c r="O75" s="67">
        <v>91</v>
      </c>
      <c r="P75" s="52"/>
      <c r="Q75" s="56">
        <v>2365</v>
      </c>
      <c r="R75" s="56" t="s">
        <v>526</v>
      </c>
      <c r="S75" s="56" t="s">
        <v>30</v>
      </c>
      <c r="T75" s="56" t="s">
        <v>58</v>
      </c>
      <c r="U75" s="61">
        <v>2.1</v>
      </c>
      <c r="V75" s="59">
        <v>0</v>
      </c>
      <c r="W75" s="62">
        <v>0</v>
      </c>
      <c r="X75" s="52"/>
      <c r="Y75" s="52"/>
    </row>
    <row r="76" spans="1:25" x14ac:dyDescent="0.2">
      <c r="A76" s="55">
        <v>2102</v>
      </c>
      <c r="B76" s="56" t="s">
        <v>255</v>
      </c>
      <c r="C76" s="57" t="s">
        <v>30</v>
      </c>
      <c r="D76" s="56" t="s">
        <v>50</v>
      </c>
      <c r="E76" s="58">
        <v>5.0999999999999996</v>
      </c>
      <c r="F76" s="59">
        <v>3</v>
      </c>
      <c r="G76" s="60">
        <v>182</v>
      </c>
      <c r="H76" s="52"/>
      <c r="I76" s="63">
        <v>2343</v>
      </c>
      <c r="J76" s="63" t="s">
        <v>328</v>
      </c>
      <c r="K76" s="64" t="s">
        <v>30</v>
      </c>
      <c r="L76" s="63" t="s">
        <v>52</v>
      </c>
      <c r="M76" s="65">
        <v>2.8</v>
      </c>
      <c r="N76" s="66">
        <v>6</v>
      </c>
      <c r="O76" s="67">
        <v>53</v>
      </c>
      <c r="P76" s="52"/>
      <c r="Q76" s="56">
        <v>2373</v>
      </c>
      <c r="R76" s="56" t="s">
        <v>379</v>
      </c>
      <c r="S76" s="56" t="s">
        <v>30</v>
      </c>
      <c r="T76" s="56" t="s">
        <v>46</v>
      </c>
      <c r="U76" s="61">
        <v>2.1</v>
      </c>
      <c r="V76" s="59">
        <v>2</v>
      </c>
      <c r="W76" s="62">
        <v>7</v>
      </c>
      <c r="X76" s="52"/>
      <c r="Y76" s="52"/>
    </row>
    <row r="77" spans="1:25" x14ac:dyDescent="0.2">
      <c r="A77" s="55">
        <v>2011</v>
      </c>
      <c r="B77" s="56" t="s">
        <v>132</v>
      </c>
      <c r="C77" s="57" t="s">
        <v>30</v>
      </c>
      <c r="D77" s="56" t="s">
        <v>48</v>
      </c>
      <c r="E77" s="58">
        <v>5</v>
      </c>
      <c r="F77" s="59">
        <v>10</v>
      </c>
      <c r="G77" s="60">
        <v>126</v>
      </c>
      <c r="H77" s="52"/>
      <c r="I77" s="63">
        <v>2359</v>
      </c>
      <c r="J77" s="63" t="s">
        <v>355</v>
      </c>
      <c r="K77" s="64" t="s">
        <v>30</v>
      </c>
      <c r="L77" s="63" t="s">
        <v>68</v>
      </c>
      <c r="M77" s="65">
        <v>2.8</v>
      </c>
      <c r="N77" s="66">
        <v>0</v>
      </c>
      <c r="O77" s="67">
        <v>75</v>
      </c>
      <c r="P77" s="52"/>
      <c r="Q77" s="56">
        <v>2396</v>
      </c>
      <c r="R77" s="56" t="s">
        <v>556</v>
      </c>
      <c r="S77" s="56" t="s">
        <v>30</v>
      </c>
      <c r="T77" s="56" t="s">
        <v>400</v>
      </c>
      <c r="U77" s="61">
        <v>2.1</v>
      </c>
      <c r="V77" s="59">
        <v>0</v>
      </c>
      <c r="W77" s="62">
        <v>0</v>
      </c>
      <c r="X77" s="52"/>
      <c r="Y77" s="52"/>
    </row>
    <row r="78" spans="1:25" x14ac:dyDescent="0.2">
      <c r="A78" s="55">
        <v>2008</v>
      </c>
      <c r="B78" s="56" t="s">
        <v>123</v>
      </c>
      <c r="C78" s="57" t="s">
        <v>30</v>
      </c>
      <c r="D78" s="56" t="s">
        <v>36</v>
      </c>
      <c r="E78" s="58">
        <v>4.8</v>
      </c>
      <c r="F78" s="59">
        <v>6</v>
      </c>
      <c r="G78" s="60">
        <v>134</v>
      </c>
      <c r="H78" s="52"/>
      <c r="I78" s="63">
        <v>2379</v>
      </c>
      <c r="J78" s="63" t="s">
        <v>426</v>
      </c>
      <c r="K78" s="64" t="s">
        <v>30</v>
      </c>
      <c r="L78" s="63" t="s">
        <v>388</v>
      </c>
      <c r="M78" s="65">
        <v>2.8</v>
      </c>
      <c r="N78" s="66">
        <v>0</v>
      </c>
      <c r="O78" s="67">
        <v>65</v>
      </c>
      <c r="P78" s="52"/>
      <c r="Q78" s="56">
        <v>2397</v>
      </c>
      <c r="R78" s="56" t="s">
        <v>607</v>
      </c>
      <c r="S78" s="56" t="s">
        <v>30</v>
      </c>
      <c r="T78" s="56" t="s">
        <v>390</v>
      </c>
      <c r="U78" s="61">
        <v>2.1</v>
      </c>
      <c r="V78" s="59">
        <v>0</v>
      </c>
      <c r="W78" s="62">
        <v>0</v>
      </c>
      <c r="X78" s="52"/>
      <c r="Y78" s="52"/>
    </row>
    <row r="79" spans="1:25" x14ac:dyDescent="0.2">
      <c r="A79" s="55">
        <v>2305</v>
      </c>
      <c r="B79" s="56" t="s">
        <v>193</v>
      </c>
      <c r="C79" s="57" t="s">
        <v>30</v>
      </c>
      <c r="D79" s="56" t="s">
        <v>50</v>
      </c>
      <c r="E79" s="58">
        <v>4.5</v>
      </c>
      <c r="F79" s="59">
        <v>8</v>
      </c>
      <c r="G79" s="60">
        <v>206</v>
      </c>
      <c r="H79" s="52"/>
      <c r="I79" s="63">
        <v>2404</v>
      </c>
      <c r="J79" s="63" t="s">
        <v>427</v>
      </c>
      <c r="K79" s="64" t="s">
        <v>30</v>
      </c>
      <c r="L79" s="63" t="s">
        <v>55</v>
      </c>
      <c r="M79" s="65">
        <v>2.8</v>
      </c>
      <c r="N79" s="66">
        <v>0</v>
      </c>
      <c r="O79" s="67">
        <v>82</v>
      </c>
      <c r="P79" s="52"/>
      <c r="Q79" s="56">
        <v>2398</v>
      </c>
      <c r="R79" s="56" t="s">
        <v>686</v>
      </c>
      <c r="S79" s="56" t="s">
        <v>30</v>
      </c>
      <c r="T79" s="56" t="s">
        <v>390</v>
      </c>
      <c r="U79" s="61">
        <v>2.1</v>
      </c>
      <c r="V79" s="59">
        <v>0</v>
      </c>
      <c r="W79" s="62">
        <v>2</v>
      </c>
      <c r="X79" s="52"/>
      <c r="Y79" s="52"/>
    </row>
    <row r="80" spans="1:25" x14ac:dyDescent="0.2">
      <c r="A80" s="55">
        <v>2214</v>
      </c>
      <c r="B80" s="56" t="s">
        <v>137</v>
      </c>
      <c r="C80" s="57" t="s">
        <v>30</v>
      </c>
      <c r="D80" s="56" t="s">
        <v>37</v>
      </c>
      <c r="E80" s="58">
        <v>4.3</v>
      </c>
      <c r="F80" s="59">
        <v>2</v>
      </c>
      <c r="G80" s="60">
        <v>118</v>
      </c>
      <c r="H80" s="52"/>
      <c r="I80" s="63">
        <v>2407</v>
      </c>
      <c r="J80" s="63" t="s">
        <v>428</v>
      </c>
      <c r="K80" s="64" t="s">
        <v>30</v>
      </c>
      <c r="L80" s="63" t="s">
        <v>400</v>
      </c>
      <c r="M80" s="65">
        <v>2.8</v>
      </c>
      <c r="N80" s="66">
        <v>0</v>
      </c>
      <c r="O80" s="67">
        <v>28</v>
      </c>
      <c r="P80" s="52"/>
      <c r="Q80" s="56">
        <v>2421</v>
      </c>
      <c r="R80" s="56" t="s">
        <v>623</v>
      </c>
      <c r="S80" s="56" t="s">
        <v>30</v>
      </c>
      <c r="T80" s="56" t="s">
        <v>63</v>
      </c>
      <c r="U80" s="61">
        <v>2.1</v>
      </c>
      <c r="V80" s="59">
        <v>0</v>
      </c>
      <c r="W80" s="62">
        <v>2</v>
      </c>
      <c r="X80" s="52"/>
      <c r="Y80" s="52"/>
    </row>
    <row r="81" spans="1:25" x14ac:dyDescent="0.2">
      <c r="A81" s="55">
        <v>2414</v>
      </c>
      <c r="B81" s="56" t="s">
        <v>557</v>
      </c>
      <c r="C81" s="57" t="s">
        <v>30</v>
      </c>
      <c r="D81" s="56" t="s">
        <v>48</v>
      </c>
      <c r="E81" s="58">
        <v>4.2</v>
      </c>
      <c r="F81" s="59">
        <v>7</v>
      </c>
      <c r="G81" s="60">
        <v>70</v>
      </c>
      <c r="H81" s="52"/>
      <c r="I81" s="63">
        <v>2410</v>
      </c>
      <c r="J81" s="63" t="s">
        <v>535</v>
      </c>
      <c r="K81" s="64" t="s">
        <v>30</v>
      </c>
      <c r="L81" s="63" t="s">
        <v>41</v>
      </c>
      <c r="M81" s="65">
        <v>2.8</v>
      </c>
      <c r="N81" s="66">
        <v>0</v>
      </c>
      <c r="O81" s="67">
        <v>70</v>
      </c>
      <c r="P81" s="52"/>
      <c r="Q81" s="56">
        <v>2422</v>
      </c>
      <c r="R81" s="56" t="s">
        <v>629</v>
      </c>
      <c r="S81" s="56" t="s">
        <v>30</v>
      </c>
      <c r="T81" s="56" t="s">
        <v>39</v>
      </c>
      <c r="U81" s="61">
        <v>2.1</v>
      </c>
      <c r="V81" s="59">
        <v>2</v>
      </c>
      <c r="W81" s="62">
        <v>69</v>
      </c>
      <c r="X81" s="52"/>
      <c r="Y81" s="52"/>
    </row>
    <row r="82" spans="1:25" x14ac:dyDescent="0.2">
      <c r="A82" s="55">
        <v>2007</v>
      </c>
      <c r="B82" s="56" t="s">
        <v>140</v>
      </c>
      <c r="C82" s="57" t="s">
        <v>30</v>
      </c>
      <c r="D82" s="56" t="s">
        <v>43</v>
      </c>
      <c r="E82" s="58">
        <v>4.0999999999999996</v>
      </c>
      <c r="F82" s="59">
        <v>0</v>
      </c>
      <c r="G82" s="60">
        <v>75</v>
      </c>
      <c r="H82" s="52"/>
      <c r="I82" s="63">
        <v>2413</v>
      </c>
      <c r="J82" s="63" t="s">
        <v>551</v>
      </c>
      <c r="K82" s="64" t="s">
        <v>30</v>
      </c>
      <c r="L82" s="63" t="s">
        <v>46</v>
      </c>
      <c r="M82" s="65">
        <v>2.8</v>
      </c>
      <c r="N82" s="66">
        <v>0</v>
      </c>
      <c r="O82" s="67">
        <v>0</v>
      </c>
      <c r="P82" s="52"/>
      <c r="Q82" s="56">
        <v>2428</v>
      </c>
      <c r="R82" s="56" t="s">
        <v>644</v>
      </c>
      <c r="S82" s="56" t="s">
        <v>30</v>
      </c>
      <c r="T82" s="56" t="s">
        <v>50</v>
      </c>
      <c r="U82" s="61">
        <v>2.1</v>
      </c>
      <c r="V82" s="59">
        <v>0</v>
      </c>
      <c r="W82" s="62">
        <v>24</v>
      </c>
      <c r="X82" s="52"/>
      <c r="Y82" s="52"/>
    </row>
    <row r="83" spans="1:25" x14ac:dyDescent="0.2">
      <c r="A83" s="55">
        <v>2001</v>
      </c>
      <c r="B83" s="56" t="s">
        <v>126</v>
      </c>
      <c r="C83" s="57" t="s">
        <v>30</v>
      </c>
      <c r="D83" s="56" t="s">
        <v>43</v>
      </c>
      <c r="E83" s="58">
        <v>4</v>
      </c>
      <c r="F83" s="59">
        <v>7</v>
      </c>
      <c r="G83" s="60">
        <v>104</v>
      </c>
      <c r="H83" s="52"/>
      <c r="I83" s="63">
        <v>2049</v>
      </c>
      <c r="J83" s="63" t="s">
        <v>687</v>
      </c>
      <c r="K83" s="64" t="s">
        <v>30</v>
      </c>
      <c r="L83" s="63" t="s">
        <v>39</v>
      </c>
      <c r="M83" s="65">
        <v>2.7</v>
      </c>
      <c r="N83" s="66">
        <v>0</v>
      </c>
      <c r="O83" s="67">
        <v>3</v>
      </c>
      <c r="P83" s="52"/>
      <c r="Q83" s="56">
        <v>2429</v>
      </c>
      <c r="R83" s="56" t="s">
        <v>667</v>
      </c>
      <c r="S83" s="56" t="s">
        <v>30</v>
      </c>
      <c r="T83" s="56" t="s">
        <v>39</v>
      </c>
      <c r="U83" s="61">
        <v>2.1</v>
      </c>
      <c r="V83" s="59">
        <v>0</v>
      </c>
      <c r="W83" s="62">
        <v>0</v>
      </c>
      <c r="X83" s="52"/>
      <c r="Y83" s="52"/>
    </row>
    <row r="84" spans="1:25" x14ac:dyDescent="0.2">
      <c r="A84" s="55">
        <v>2016</v>
      </c>
      <c r="B84" s="56" t="s">
        <v>40</v>
      </c>
      <c r="C84" s="57" t="s">
        <v>30</v>
      </c>
      <c r="D84" s="56" t="s">
        <v>39</v>
      </c>
      <c r="E84" s="58">
        <v>4</v>
      </c>
      <c r="F84" s="59">
        <v>0</v>
      </c>
      <c r="G84" s="60">
        <v>102</v>
      </c>
      <c r="H84" s="52"/>
      <c r="I84" s="63">
        <v>2199</v>
      </c>
      <c r="J84" s="63" t="s">
        <v>117</v>
      </c>
      <c r="K84" s="64" t="s">
        <v>30</v>
      </c>
      <c r="L84" s="63" t="s">
        <v>46</v>
      </c>
      <c r="M84" s="65">
        <v>2.7</v>
      </c>
      <c r="N84" s="66">
        <v>0</v>
      </c>
      <c r="O84" s="67">
        <v>44</v>
      </c>
      <c r="P84" s="52"/>
      <c r="Q84" s="56">
        <v>2430</v>
      </c>
      <c r="R84" s="56" t="s">
        <v>645</v>
      </c>
      <c r="S84" s="56" t="s">
        <v>30</v>
      </c>
      <c r="T84" s="56" t="s">
        <v>43</v>
      </c>
      <c r="U84" s="61">
        <v>2.1</v>
      </c>
      <c r="V84" s="59">
        <v>0</v>
      </c>
      <c r="W84" s="62">
        <v>23</v>
      </c>
      <c r="X84" s="52"/>
      <c r="Y84" s="52"/>
    </row>
    <row r="85" spans="1:25" x14ac:dyDescent="0.2">
      <c r="A85" s="55">
        <v>2212</v>
      </c>
      <c r="B85" s="56" t="s">
        <v>128</v>
      </c>
      <c r="C85" s="57" t="s">
        <v>30</v>
      </c>
      <c r="D85" s="56" t="s">
        <v>36</v>
      </c>
      <c r="E85" s="58">
        <v>4</v>
      </c>
      <c r="F85" s="59">
        <v>6</v>
      </c>
      <c r="G85" s="60">
        <v>93</v>
      </c>
      <c r="H85" s="52"/>
      <c r="I85" s="63">
        <v>2210</v>
      </c>
      <c r="J85" s="63" t="s">
        <v>62</v>
      </c>
      <c r="K85" s="64" t="s">
        <v>30</v>
      </c>
      <c r="L85" s="63" t="s">
        <v>63</v>
      </c>
      <c r="M85" s="65">
        <v>2.7</v>
      </c>
      <c r="N85" s="66">
        <v>-2</v>
      </c>
      <c r="O85" s="67">
        <v>23</v>
      </c>
      <c r="P85" s="52"/>
      <c r="Q85" s="56">
        <v>2435</v>
      </c>
      <c r="R85" s="56" t="s">
        <v>711</v>
      </c>
      <c r="S85" s="56" t="s">
        <v>30</v>
      </c>
      <c r="T85" s="56" t="s">
        <v>50</v>
      </c>
      <c r="U85" s="61">
        <v>2.1</v>
      </c>
      <c r="V85" s="59">
        <v>0</v>
      </c>
      <c r="W85" s="62">
        <v>0</v>
      </c>
      <c r="X85" s="52"/>
      <c r="Y85" s="52"/>
    </row>
    <row r="86" spans="1:25" x14ac:dyDescent="0.2">
      <c r="A86" s="55">
        <v>2033</v>
      </c>
      <c r="B86" s="56" t="s">
        <v>167</v>
      </c>
      <c r="C86" s="57" t="s">
        <v>30</v>
      </c>
      <c r="D86" s="56" t="s">
        <v>50</v>
      </c>
      <c r="E86" s="58">
        <v>3.9</v>
      </c>
      <c r="F86" s="59">
        <v>0</v>
      </c>
      <c r="G86" s="60">
        <v>38</v>
      </c>
      <c r="H86" s="52"/>
      <c r="I86" s="63">
        <v>2219</v>
      </c>
      <c r="J86" s="63" t="s">
        <v>154</v>
      </c>
      <c r="K86" s="64" t="s">
        <v>30</v>
      </c>
      <c r="L86" s="63" t="s">
        <v>52</v>
      </c>
      <c r="M86" s="65">
        <v>2.7</v>
      </c>
      <c r="N86" s="66">
        <v>7</v>
      </c>
      <c r="O86" s="67">
        <v>77</v>
      </c>
      <c r="P86" s="52"/>
      <c r="Q86" s="56">
        <v>2437</v>
      </c>
      <c r="R86" s="56" t="s">
        <v>712</v>
      </c>
      <c r="S86" s="56" t="s">
        <v>30</v>
      </c>
      <c r="T86" s="56" t="s">
        <v>50</v>
      </c>
      <c r="U86" s="61">
        <v>2.1</v>
      </c>
      <c r="V86" s="59">
        <v>0</v>
      </c>
      <c r="W86" s="62">
        <v>0</v>
      </c>
      <c r="X86" s="52"/>
      <c r="Y86" s="52"/>
    </row>
    <row r="87" spans="1:25" x14ac:dyDescent="0.2">
      <c r="A87" s="55">
        <v>2055</v>
      </c>
      <c r="B87" s="56" t="s">
        <v>430</v>
      </c>
      <c r="C87" s="57" t="s">
        <v>30</v>
      </c>
      <c r="D87" s="56" t="s">
        <v>43</v>
      </c>
      <c r="E87" s="58">
        <v>3.9</v>
      </c>
      <c r="F87" s="59">
        <v>0</v>
      </c>
      <c r="G87" s="60">
        <v>0</v>
      </c>
      <c r="H87" s="52"/>
      <c r="I87" s="63">
        <v>2303</v>
      </c>
      <c r="J87" s="63" t="s">
        <v>507</v>
      </c>
      <c r="K87" s="64" t="s">
        <v>30</v>
      </c>
      <c r="L87" s="63" t="s">
        <v>36</v>
      </c>
      <c r="M87" s="65">
        <v>2.7</v>
      </c>
      <c r="N87" s="66">
        <v>0</v>
      </c>
      <c r="O87" s="67">
        <v>0</v>
      </c>
      <c r="P87" s="52"/>
      <c r="Q87" s="56">
        <v>2294</v>
      </c>
      <c r="R87" s="56" t="s">
        <v>527</v>
      </c>
      <c r="S87" s="56" t="s">
        <v>30</v>
      </c>
      <c r="T87" s="56" t="s">
        <v>46</v>
      </c>
      <c r="U87" s="61">
        <v>2</v>
      </c>
      <c r="V87" s="59">
        <v>0</v>
      </c>
      <c r="W87" s="62">
        <v>0</v>
      </c>
      <c r="X87" s="52"/>
      <c r="Y87" s="52"/>
    </row>
    <row r="88" spans="1:25" x14ac:dyDescent="0.2">
      <c r="A88" s="55">
        <v>2229</v>
      </c>
      <c r="B88" s="56" t="s">
        <v>155</v>
      </c>
      <c r="C88" s="57" t="s">
        <v>30</v>
      </c>
      <c r="D88" s="56" t="s">
        <v>37</v>
      </c>
      <c r="E88" s="58">
        <v>3.9</v>
      </c>
      <c r="F88" s="59">
        <v>1</v>
      </c>
      <c r="G88" s="60">
        <v>70</v>
      </c>
      <c r="H88" s="52"/>
      <c r="I88" s="63">
        <v>2341</v>
      </c>
      <c r="J88" s="63" t="s">
        <v>305</v>
      </c>
      <c r="K88" s="64" t="s">
        <v>30</v>
      </c>
      <c r="L88" s="63" t="s">
        <v>72</v>
      </c>
      <c r="M88" s="65">
        <v>2.7</v>
      </c>
      <c r="N88" s="66">
        <v>0</v>
      </c>
      <c r="O88" s="67">
        <v>14</v>
      </c>
      <c r="P88" s="52"/>
      <c r="Q88" s="56">
        <v>2333</v>
      </c>
      <c r="R88" s="56" t="s">
        <v>421</v>
      </c>
      <c r="S88" s="56" t="s">
        <v>30</v>
      </c>
      <c r="T88" s="56" t="s">
        <v>287</v>
      </c>
      <c r="U88" s="61">
        <v>2</v>
      </c>
      <c r="V88" s="59">
        <v>0</v>
      </c>
      <c r="W88" s="62">
        <v>0</v>
      </c>
      <c r="X88" s="52"/>
      <c r="Y88" s="52"/>
    </row>
    <row r="89" spans="1:25" x14ac:dyDescent="0.2">
      <c r="A89" s="55">
        <v>2036</v>
      </c>
      <c r="B89" s="56" t="s">
        <v>153</v>
      </c>
      <c r="C89" s="57" t="s">
        <v>30</v>
      </c>
      <c r="D89" s="56" t="s">
        <v>48</v>
      </c>
      <c r="E89" s="58">
        <v>3.8</v>
      </c>
      <c r="F89" s="59">
        <v>3</v>
      </c>
      <c r="G89" s="60">
        <v>59</v>
      </c>
      <c r="H89" s="52"/>
      <c r="I89" s="63">
        <v>2353</v>
      </c>
      <c r="J89" s="63" t="s">
        <v>343</v>
      </c>
      <c r="K89" s="64" t="s">
        <v>30</v>
      </c>
      <c r="L89" s="63" t="s">
        <v>55</v>
      </c>
      <c r="M89" s="65">
        <v>2.7</v>
      </c>
      <c r="N89" s="66">
        <v>0</v>
      </c>
      <c r="O89" s="67">
        <v>0</v>
      </c>
      <c r="P89" s="52"/>
      <c r="Q89" s="56">
        <v>2366</v>
      </c>
      <c r="R89" s="56" t="s">
        <v>368</v>
      </c>
      <c r="S89" s="56" t="s">
        <v>30</v>
      </c>
      <c r="T89" s="56" t="s">
        <v>43</v>
      </c>
      <c r="U89" s="61">
        <v>2</v>
      </c>
      <c r="V89" s="59">
        <v>0</v>
      </c>
      <c r="W89" s="62">
        <v>0</v>
      </c>
      <c r="X89" s="52"/>
      <c r="Y89" s="52"/>
    </row>
    <row r="90" spans="1:25" x14ac:dyDescent="0.2">
      <c r="A90" s="55">
        <v>2264</v>
      </c>
      <c r="B90" s="56" t="s">
        <v>145</v>
      </c>
      <c r="C90" s="57" t="s">
        <v>30</v>
      </c>
      <c r="D90" s="56" t="s">
        <v>36</v>
      </c>
      <c r="E90" s="58">
        <v>3.8</v>
      </c>
      <c r="F90" s="59">
        <v>3</v>
      </c>
      <c r="G90" s="60">
        <v>70</v>
      </c>
      <c r="H90" s="52"/>
      <c r="I90" s="63">
        <v>2363</v>
      </c>
      <c r="J90" s="63" t="s">
        <v>429</v>
      </c>
      <c r="K90" s="64" t="s">
        <v>30</v>
      </c>
      <c r="L90" s="63" t="s">
        <v>400</v>
      </c>
      <c r="M90" s="65">
        <v>2.7</v>
      </c>
      <c r="N90" s="66">
        <v>0</v>
      </c>
      <c r="O90" s="67">
        <v>28</v>
      </c>
      <c r="P90" s="52"/>
      <c r="Q90" s="56">
        <v>2367</v>
      </c>
      <c r="R90" s="56" t="s">
        <v>688</v>
      </c>
      <c r="S90" s="56" t="s">
        <v>30</v>
      </c>
      <c r="T90" s="56" t="s">
        <v>52</v>
      </c>
      <c r="U90" s="61">
        <v>2</v>
      </c>
      <c r="V90" s="59">
        <v>0</v>
      </c>
      <c r="W90" s="62">
        <v>0</v>
      </c>
      <c r="X90" s="52"/>
      <c r="Y90" s="52"/>
    </row>
    <row r="91" spans="1:25" x14ac:dyDescent="0.2">
      <c r="A91" s="55">
        <v>2270</v>
      </c>
      <c r="B91" s="56" t="s">
        <v>256</v>
      </c>
      <c r="C91" s="57" t="s">
        <v>30</v>
      </c>
      <c r="D91" s="56" t="s">
        <v>48</v>
      </c>
      <c r="E91" s="58">
        <v>3.8</v>
      </c>
      <c r="F91" s="59">
        <v>0</v>
      </c>
      <c r="G91" s="60">
        <v>108</v>
      </c>
      <c r="H91" s="52"/>
      <c r="I91" s="63">
        <v>2416</v>
      </c>
      <c r="J91" s="63" t="s">
        <v>558</v>
      </c>
      <c r="K91" s="64" t="s">
        <v>30</v>
      </c>
      <c r="L91" s="63" t="s">
        <v>41</v>
      </c>
      <c r="M91" s="65">
        <v>2.7</v>
      </c>
      <c r="N91" s="66">
        <v>7</v>
      </c>
      <c r="O91" s="67">
        <v>44</v>
      </c>
      <c r="P91" s="52"/>
      <c r="Q91" s="56">
        <v>2399</v>
      </c>
      <c r="R91" s="56" t="s">
        <v>423</v>
      </c>
      <c r="S91" s="56" t="s">
        <v>30</v>
      </c>
      <c r="T91" s="56" t="s">
        <v>400</v>
      </c>
      <c r="U91" s="61">
        <v>2</v>
      </c>
      <c r="V91" s="59">
        <v>6</v>
      </c>
      <c r="W91" s="62">
        <v>49</v>
      </c>
      <c r="X91" s="52"/>
      <c r="Y91" s="52"/>
    </row>
    <row r="92" spans="1:25" x14ac:dyDescent="0.2">
      <c r="A92" s="55">
        <v>2302</v>
      </c>
      <c r="B92" s="56" t="s">
        <v>284</v>
      </c>
      <c r="C92" s="57" t="s">
        <v>30</v>
      </c>
      <c r="D92" s="56" t="s">
        <v>39</v>
      </c>
      <c r="E92" s="58">
        <v>3.8</v>
      </c>
      <c r="F92" s="59">
        <v>1</v>
      </c>
      <c r="G92" s="60">
        <v>125</v>
      </c>
      <c r="H92" s="52"/>
      <c r="I92" s="63">
        <v>2417</v>
      </c>
      <c r="J92" s="63" t="s">
        <v>559</v>
      </c>
      <c r="K92" s="64" t="s">
        <v>30</v>
      </c>
      <c r="L92" s="63" t="s">
        <v>72</v>
      </c>
      <c r="M92" s="65">
        <v>2.7</v>
      </c>
      <c r="N92" s="66">
        <v>0</v>
      </c>
      <c r="O92" s="67">
        <v>0</v>
      </c>
      <c r="P92" s="52"/>
      <c r="Q92" s="56">
        <v>2400</v>
      </c>
      <c r="R92" s="56" t="s">
        <v>424</v>
      </c>
      <c r="S92" s="56" t="s">
        <v>30</v>
      </c>
      <c r="T92" s="56" t="s">
        <v>72</v>
      </c>
      <c r="U92" s="61">
        <v>2</v>
      </c>
      <c r="V92" s="59">
        <v>7</v>
      </c>
      <c r="W92" s="62">
        <v>91</v>
      </c>
      <c r="X92" s="52"/>
      <c r="Y92" s="52"/>
    </row>
    <row r="93" spans="1:25" ht="11.25" customHeight="1" x14ac:dyDescent="0.2">
      <c r="A93" s="55">
        <v>2009</v>
      </c>
      <c r="B93" s="56" t="s">
        <v>162</v>
      </c>
      <c r="C93" s="57" t="s">
        <v>30</v>
      </c>
      <c r="D93" s="56" t="s">
        <v>48</v>
      </c>
      <c r="E93" s="58">
        <v>3.7</v>
      </c>
      <c r="F93" s="59">
        <v>0</v>
      </c>
      <c r="G93" s="60">
        <v>104</v>
      </c>
      <c r="H93" s="52"/>
      <c r="I93" s="63">
        <v>2027</v>
      </c>
      <c r="J93" s="63" t="s">
        <v>586</v>
      </c>
      <c r="K93" s="64" t="s">
        <v>30</v>
      </c>
      <c r="L93" s="63" t="s">
        <v>48</v>
      </c>
      <c r="M93" s="65">
        <v>2.6</v>
      </c>
      <c r="N93" s="66">
        <v>0</v>
      </c>
      <c r="O93" s="67">
        <v>0</v>
      </c>
      <c r="P93" s="52"/>
      <c r="Q93" s="56">
        <v>2423</v>
      </c>
      <c r="R93" s="56" t="s">
        <v>646</v>
      </c>
      <c r="S93" s="56" t="s">
        <v>30</v>
      </c>
      <c r="T93" s="56" t="s">
        <v>36</v>
      </c>
      <c r="U93" s="61">
        <v>2</v>
      </c>
      <c r="V93" s="59">
        <v>0</v>
      </c>
      <c r="W93" s="62">
        <v>0</v>
      </c>
      <c r="X93" s="52"/>
      <c r="Y93" s="52"/>
    </row>
    <row r="94" spans="1:25" ht="11.25" customHeight="1" x14ac:dyDescent="0.2">
      <c r="A94" s="55">
        <v>2010</v>
      </c>
      <c r="B94" s="56" t="s">
        <v>596</v>
      </c>
      <c r="C94" s="57" t="s">
        <v>30</v>
      </c>
      <c r="D94" s="56" t="s">
        <v>37</v>
      </c>
      <c r="E94" s="58">
        <v>3.7</v>
      </c>
      <c r="F94" s="59">
        <v>0</v>
      </c>
      <c r="G94" s="60">
        <v>9</v>
      </c>
      <c r="H94" s="52"/>
      <c r="I94" s="63">
        <v>2062</v>
      </c>
      <c r="J94" s="63" t="s">
        <v>89</v>
      </c>
      <c r="K94" s="64" t="s">
        <v>30</v>
      </c>
      <c r="L94" s="63" t="s">
        <v>46</v>
      </c>
      <c r="M94" s="65">
        <v>2.6</v>
      </c>
      <c r="N94" s="66">
        <v>2</v>
      </c>
      <c r="O94" s="67">
        <v>86</v>
      </c>
      <c r="P94" s="66"/>
      <c r="Q94" s="56">
        <v>2424</v>
      </c>
      <c r="R94" s="56" t="s">
        <v>630</v>
      </c>
      <c r="S94" s="56" t="s">
        <v>30</v>
      </c>
      <c r="T94" s="56" t="s">
        <v>287</v>
      </c>
      <c r="U94" s="61">
        <v>2</v>
      </c>
      <c r="V94" s="59">
        <v>0</v>
      </c>
      <c r="W94" s="62">
        <v>11</v>
      </c>
      <c r="X94" s="52"/>
      <c r="Y94" s="52"/>
    </row>
    <row r="95" spans="1:25" s="3" customFormat="1" ht="11.25" customHeight="1" x14ac:dyDescent="0.2">
      <c r="A95" s="55">
        <v>2015</v>
      </c>
      <c r="B95" s="56" t="s">
        <v>134</v>
      </c>
      <c r="C95" s="57" t="s">
        <v>30</v>
      </c>
      <c r="D95" s="56" t="s">
        <v>41</v>
      </c>
      <c r="E95" s="58">
        <v>3.7</v>
      </c>
      <c r="F95" s="59">
        <v>6</v>
      </c>
      <c r="G95" s="60">
        <v>54</v>
      </c>
      <c r="H95" s="68"/>
      <c r="I95" s="63">
        <v>2069</v>
      </c>
      <c r="J95" s="63" t="s">
        <v>70</v>
      </c>
      <c r="K95" s="64" t="s">
        <v>30</v>
      </c>
      <c r="L95" s="63" t="s">
        <v>59</v>
      </c>
      <c r="M95" s="65">
        <v>2.6</v>
      </c>
      <c r="N95" s="66">
        <v>0</v>
      </c>
      <c r="O95" s="67">
        <v>4</v>
      </c>
      <c r="P95" s="69"/>
      <c r="Q95" s="56">
        <v>2425</v>
      </c>
      <c r="R95" s="56" t="s">
        <v>636</v>
      </c>
      <c r="S95" s="56" t="s">
        <v>30</v>
      </c>
      <c r="T95" s="56" t="s">
        <v>72</v>
      </c>
      <c r="U95" s="61">
        <v>2</v>
      </c>
      <c r="V95" s="59">
        <v>7</v>
      </c>
      <c r="W95" s="62">
        <v>34</v>
      </c>
      <c r="X95" s="68"/>
      <c r="Y95" s="68"/>
    </row>
    <row r="96" spans="1:25" ht="11.25" customHeight="1" x14ac:dyDescent="0.2">
      <c r="A96" s="55">
        <v>2025</v>
      </c>
      <c r="B96" s="56" t="s">
        <v>149</v>
      </c>
      <c r="C96" s="57" t="s">
        <v>30</v>
      </c>
      <c r="D96" s="56" t="s">
        <v>50</v>
      </c>
      <c r="E96" s="58">
        <v>3.7</v>
      </c>
      <c r="F96" s="59">
        <v>0</v>
      </c>
      <c r="G96" s="60">
        <v>23</v>
      </c>
      <c r="H96" s="52"/>
      <c r="I96" s="63">
        <v>2206</v>
      </c>
      <c r="J96" s="63" t="s">
        <v>104</v>
      </c>
      <c r="K96" s="64" t="s">
        <v>30</v>
      </c>
      <c r="L96" s="63" t="s">
        <v>63</v>
      </c>
      <c r="M96" s="65">
        <v>2.6</v>
      </c>
      <c r="N96" s="66">
        <v>0</v>
      </c>
      <c r="O96" s="67">
        <v>27</v>
      </c>
      <c r="P96" s="52"/>
      <c r="Q96" s="56">
        <v>2426</v>
      </c>
      <c r="R96" s="56" t="s">
        <v>637</v>
      </c>
      <c r="S96" s="56" t="s">
        <v>30</v>
      </c>
      <c r="T96" s="56" t="s">
        <v>52</v>
      </c>
      <c r="U96" s="61">
        <v>2</v>
      </c>
      <c r="V96" s="59">
        <v>0</v>
      </c>
      <c r="W96" s="62">
        <v>14</v>
      </c>
      <c r="X96" s="52"/>
      <c r="Y96" s="52"/>
    </row>
    <row r="97" spans="1:25" ht="11.25" customHeight="1" x14ac:dyDescent="0.2">
      <c r="A97" s="55">
        <v>2254</v>
      </c>
      <c r="B97" s="56" t="s">
        <v>158</v>
      </c>
      <c r="C97" s="57" t="s">
        <v>30</v>
      </c>
      <c r="D97" s="56" t="s">
        <v>39</v>
      </c>
      <c r="E97" s="58">
        <v>3.7</v>
      </c>
      <c r="F97" s="59">
        <v>2</v>
      </c>
      <c r="G97" s="60">
        <v>148</v>
      </c>
      <c r="H97" s="52"/>
      <c r="I97" s="63">
        <v>2207</v>
      </c>
      <c r="J97" s="63" t="s">
        <v>254</v>
      </c>
      <c r="K97" s="64" t="s">
        <v>30</v>
      </c>
      <c r="L97" s="63" t="s">
        <v>41</v>
      </c>
      <c r="M97" s="65">
        <v>2.6</v>
      </c>
      <c r="N97" s="66">
        <v>7</v>
      </c>
      <c r="O97" s="67">
        <v>68</v>
      </c>
      <c r="P97" s="52"/>
      <c r="Q97" s="56">
        <v>2427</v>
      </c>
      <c r="R97" s="56" t="s">
        <v>638</v>
      </c>
      <c r="S97" s="56" t="s">
        <v>30</v>
      </c>
      <c r="T97" s="56" t="s">
        <v>48</v>
      </c>
      <c r="U97" s="61">
        <v>2</v>
      </c>
      <c r="V97" s="59">
        <v>0</v>
      </c>
      <c r="W97" s="62">
        <v>7</v>
      </c>
      <c r="X97" s="52"/>
      <c r="Y97" s="52"/>
    </row>
    <row r="98" spans="1:25" ht="11.25" customHeight="1" x14ac:dyDescent="0.2">
      <c r="A98" s="55">
        <v>2255</v>
      </c>
      <c r="B98" s="56" t="s">
        <v>73</v>
      </c>
      <c r="C98" s="57" t="s">
        <v>30</v>
      </c>
      <c r="D98" s="56" t="s">
        <v>39</v>
      </c>
      <c r="E98" s="58">
        <v>3.7</v>
      </c>
      <c r="F98" s="59">
        <v>-1</v>
      </c>
      <c r="G98" s="60">
        <v>155</v>
      </c>
      <c r="H98" s="52"/>
      <c r="I98" s="63">
        <v>2256</v>
      </c>
      <c r="J98" s="63" t="s">
        <v>159</v>
      </c>
      <c r="K98" s="64" t="s">
        <v>30</v>
      </c>
      <c r="L98" s="63" t="s">
        <v>52</v>
      </c>
      <c r="M98" s="65">
        <v>2.6</v>
      </c>
      <c r="N98" s="66">
        <v>0</v>
      </c>
      <c r="O98" s="67">
        <v>74</v>
      </c>
      <c r="P98" s="52"/>
      <c r="Q98" s="56">
        <v>2433</v>
      </c>
      <c r="R98" s="56" t="s">
        <v>689</v>
      </c>
      <c r="S98" s="56" t="s">
        <v>30</v>
      </c>
      <c r="T98" s="56" t="s">
        <v>46</v>
      </c>
      <c r="U98" s="61">
        <v>2</v>
      </c>
      <c r="V98" s="59">
        <v>0</v>
      </c>
      <c r="W98" s="62">
        <v>7</v>
      </c>
      <c r="X98" s="52"/>
      <c r="Y98" s="52"/>
    </row>
    <row r="99" spans="1:25" ht="11.25" customHeight="1" thickBot="1" x14ac:dyDescent="0.25">
      <c r="A99" s="55">
        <v>2276</v>
      </c>
      <c r="B99" s="70" t="s">
        <v>266</v>
      </c>
      <c r="C99" s="71" t="s">
        <v>30</v>
      </c>
      <c r="D99" s="70" t="s">
        <v>43</v>
      </c>
      <c r="E99" s="72">
        <v>3.7</v>
      </c>
      <c r="F99" s="73">
        <v>6</v>
      </c>
      <c r="G99" s="74">
        <v>69</v>
      </c>
      <c r="H99" s="75"/>
      <c r="I99" s="70">
        <v>2286</v>
      </c>
      <c r="J99" s="70" t="s">
        <v>591</v>
      </c>
      <c r="K99" s="71" t="s">
        <v>30</v>
      </c>
      <c r="L99" s="70" t="s">
        <v>36</v>
      </c>
      <c r="M99" s="72">
        <v>2.6</v>
      </c>
      <c r="N99" s="73">
        <v>0</v>
      </c>
      <c r="O99" s="74">
        <v>0</v>
      </c>
      <c r="P99" s="75"/>
      <c r="Q99" s="76">
        <v>2438</v>
      </c>
      <c r="R99" s="76" t="s">
        <v>718</v>
      </c>
      <c r="S99" s="76" t="s">
        <v>30</v>
      </c>
      <c r="T99" s="76" t="s">
        <v>388</v>
      </c>
      <c r="U99" s="77">
        <v>2</v>
      </c>
      <c r="V99" s="78">
        <v>0</v>
      </c>
      <c r="W99" s="79">
        <v>4</v>
      </c>
      <c r="X99" s="52"/>
      <c r="Y99" s="52"/>
    </row>
    <row r="100" spans="1:25" ht="12" customHeight="1" thickTop="1" x14ac:dyDescent="0.2">
      <c r="A100" s="126" t="s">
        <v>0</v>
      </c>
      <c r="B100" s="121" t="s">
        <v>1</v>
      </c>
      <c r="C100" s="121" t="s">
        <v>2</v>
      </c>
      <c r="D100" s="121" t="s">
        <v>3</v>
      </c>
      <c r="E100" s="123" t="s">
        <v>4</v>
      </c>
      <c r="F100" s="119" t="s">
        <v>5</v>
      </c>
      <c r="G100" s="128"/>
      <c r="H100" s="51"/>
      <c r="I100" s="117" t="s">
        <v>0</v>
      </c>
      <c r="J100" s="121" t="s">
        <v>1</v>
      </c>
      <c r="K100" s="121" t="s">
        <v>2</v>
      </c>
      <c r="L100" s="121" t="s">
        <v>3</v>
      </c>
      <c r="M100" s="123" t="s">
        <v>4</v>
      </c>
      <c r="N100" s="119" t="s">
        <v>5</v>
      </c>
      <c r="O100" s="128"/>
      <c r="P100" s="51"/>
      <c r="Q100" s="117" t="s">
        <v>0</v>
      </c>
      <c r="R100" s="121" t="s">
        <v>1</v>
      </c>
      <c r="S100" s="121" t="s">
        <v>2</v>
      </c>
      <c r="T100" s="121" t="s">
        <v>3</v>
      </c>
      <c r="U100" s="123" t="s">
        <v>4</v>
      </c>
      <c r="V100" s="119" t="s">
        <v>5</v>
      </c>
      <c r="W100" s="125"/>
      <c r="X100" s="52"/>
      <c r="Y100" s="52"/>
    </row>
    <row r="101" spans="1:25" ht="20.399999999999999" x14ac:dyDescent="0.2">
      <c r="A101" s="127"/>
      <c r="B101" s="122"/>
      <c r="C101" s="122"/>
      <c r="D101" s="122"/>
      <c r="E101" s="124"/>
      <c r="F101" s="42" t="s">
        <v>6</v>
      </c>
      <c r="G101" s="45" t="s">
        <v>7</v>
      </c>
      <c r="H101" s="53"/>
      <c r="I101" s="118"/>
      <c r="J101" s="122"/>
      <c r="K101" s="122"/>
      <c r="L101" s="122"/>
      <c r="M101" s="124"/>
      <c r="N101" s="42" t="s">
        <v>6</v>
      </c>
      <c r="O101" s="45" t="s">
        <v>7</v>
      </c>
      <c r="P101" s="53"/>
      <c r="Q101" s="118"/>
      <c r="R101" s="122"/>
      <c r="S101" s="122"/>
      <c r="T101" s="122"/>
      <c r="U101" s="124"/>
      <c r="V101" s="42" t="s">
        <v>6</v>
      </c>
      <c r="W101" s="44" t="s">
        <v>7</v>
      </c>
      <c r="X101" s="52"/>
      <c r="Y101" s="52"/>
    </row>
    <row r="102" spans="1:25" x14ac:dyDescent="0.2">
      <c r="A102" s="55">
        <v>2439</v>
      </c>
      <c r="B102" s="63" t="s">
        <v>724</v>
      </c>
      <c r="C102" s="64" t="s">
        <v>30</v>
      </c>
      <c r="D102" s="63" t="s">
        <v>58</v>
      </c>
      <c r="E102" s="65">
        <v>2</v>
      </c>
      <c r="F102" s="66">
        <v>0</v>
      </c>
      <c r="G102" s="67">
        <v>10</v>
      </c>
      <c r="H102" s="52"/>
      <c r="I102" s="63">
        <v>3470</v>
      </c>
      <c r="J102" s="63" t="s">
        <v>466</v>
      </c>
      <c r="K102" s="64" t="s">
        <v>32</v>
      </c>
      <c r="L102" s="63" t="s">
        <v>388</v>
      </c>
      <c r="M102" s="65">
        <v>3.3</v>
      </c>
      <c r="N102" s="66">
        <v>0</v>
      </c>
      <c r="O102" s="67">
        <v>88</v>
      </c>
      <c r="P102" s="52"/>
      <c r="Q102" s="56">
        <v>3032</v>
      </c>
      <c r="R102" s="56" t="s">
        <v>207</v>
      </c>
      <c r="S102" s="56" t="s">
        <v>32</v>
      </c>
      <c r="T102" s="56" t="s">
        <v>400</v>
      </c>
      <c r="U102" s="61">
        <v>2.6</v>
      </c>
      <c r="V102" s="59">
        <v>0</v>
      </c>
      <c r="W102" s="60">
        <v>9</v>
      </c>
      <c r="X102" s="52"/>
      <c r="Y102" s="52"/>
    </row>
    <row r="103" spans="1:25" x14ac:dyDescent="0.2">
      <c r="A103" s="80">
        <v>2440</v>
      </c>
      <c r="B103" s="63" t="s">
        <v>725</v>
      </c>
      <c r="C103" s="64" t="s">
        <v>30</v>
      </c>
      <c r="D103" s="63" t="s">
        <v>68</v>
      </c>
      <c r="E103" s="65">
        <v>2</v>
      </c>
      <c r="F103" s="66">
        <v>7</v>
      </c>
      <c r="G103" s="67">
        <v>8</v>
      </c>
      <c r="H103" s="52"/>
      <c r="I103" s="63">
        <v>3071</v>
      </c>
      <c r="J103" s="63" t="s">
        <v>161</v>
      </c>
      <c r="K103" s="64" t="s">
        <v>32</v>
      </c>
      <c r="L103" s="63" t="s">
        <v>58</v>
      </c>
      <c r="M103" s="65">
        <v>3.2</v>
      </c>
      <c r="N103" s="66">
        <v>0</v>
      </c>
      <c r="O103" s="67">
        <v>50</v>
      </c>
      <c r="P103" s="52"/>
      <c r="Q103" s="56">
        <v>3034</v>
      </c>
      <c r="R103" s="56" t="s">
        <v>174</v>
      </c>
      <c r="S103" s="56" t="s">
        <v>32</v>
      </c>
      <c r="T103" s="56" t="s">
        <v>46</v>
      </c>
      <c r="U103" s="61">
        <v>2.6</v>
      </c>
      <c r="V103" s="59">
        <v>0</v>
      </c>
      <c r="W103" s="60">
        <v>10</v>
      </c>
      <c r="X103" s="52"/>
      <c r="Y103" s="52"/>
    </row>
    <row r="104" spans="1:25" x14ac:dyDescent="0.2">
      <c r="A104" s="80">
        <v>2441</v>
      </c>
      <c r="B104" s="63" t="s">
        <v>726</v>
      </c>
      <c r="C104" s="64" t="s">
        <v>30</v>
      </c>
      <c r="D104" s="63" t="s">
        <v>66</v>
      </c>
      <c r="E104" s="65">
        <v>2</v>
      </c>
      <c r="F104" s="66">
        <v>1</v>
      </c>
      <c r="G104" s="67">
        <v>1</v>
      </c>
      <c r="H104" s="52"/>
      <c r="I104" s="63">
        <v>3136</v>
      </c>
      <c r="J104" s="63" t="s">
        <v>205</v>
      </c>
      <c r="K104" s="64" t="s">
        <v>32</v>
      </c>
      <c r="L104" s="63" t="s">
        <v>52</v>
      </c>
      <c r="M104" s="65">
        <v>3.2</v>
      </c>
      <c r="N104" s="66">
        <v>2</v>
      </c>
      <c r="O104" s="67">
        <v>49</v>
      </c>
      <c r="P104" s="52"/>
      <c r="Q104" s="56">
        <v>3184</v>
      </c>
      <c r="R104" s="56" t="s">
        <v>243</v>
      </c>
      <c r="S104" s="56" t="s">
        <v>32</v>
      </c>
      <c r="T104" s="56" t="s">
        <v>58</v>
      </c>
      <c r="U104" s="61">
        <v>2.6</v>
      </c>
      <c r="V104" s="59">
        <v>0</v>
      </c>
      <c r="W104" s="60">
        <v>0</v>
      </c>
      <c r="X104" s="52"/>
      <c r="Y104" s="52"/>
    </row>
    <row r="105" spans="1:25" x14ac:dyDescent="0.2">
      <c r="A105" s="80">
        <v>3324</v>
      </c>
      <c r="B105" s="63" t="s">
        <v>114</v>
      </c>
      <c r="C105" s="64" t="s">
        <v>32</v>
      </c>
      <c r="D105" s="63" t="s">
        <v>50</v>
      </c>
      <c r="E105" s="65">
        <v>7</v>
      </c>
      <c r="F105" s="66">
        <v>5</v>
      </c>
      <c r="G105" s="67">
        <v>189</v>
      </c>
      <c r="H105" s="52"/>
      <c r="I105" s="63">
        <v>3247</v>
      </c>
      <c r="J105" s="63" t="s">
        <v>191</v>
      </c>
      <c r="K105" s="64" t="s">
        <v>32</v>
      </c>
      <c r="L105" s="63" t="s">
        <v>55</v>
      </c>
      <c r="M105" s="65">
        <v>3.2</v>
      </c>
      <c r="N105" s="66">
        <v>0</v>
      </c>
      <c r="O105" s="67">
        <v>26</v>
      </c>
      <c r="P105" s="52"/>
      <c r="Q105" s="56">
        <v>3258</v>
      </c>
      <c r="R105" s="56" t="s">
        <v>615</v>
      </c>
      <c r="S105" s="56" t="s">
        <v>32</v>
      </c>
      <c r="T105" s="56" t="s">
        <v>55</v>
      </c>
      <c r="U105" s="61">
        <v>2.6</v>
      </c>
      <c r="V105" s="59">
        <v>0</v>
      </c>
      <c r="W105" s="60">
        <v>0</v>
      </c>
      <c r="X105" s="52"/>
      <c r="Y105" s="52"/>
    </row>
    <row r="106" spans="1:25" x14ac:dyDescent="0.2">
      <c r="A106" s="80">
        <v>3013</v>
      </c>
      <c r="B106" s="63" t="s">
        <v>108</v>
      </c>
      <c r="C106" s="64" t="s">
        <v>32</v>
      </c>
      <c r="D106" s="63" t="s">
        <v>48</v>
      </c>
      <c r="E106" s="65">
        <v>6.5</v>
      </c>
      <c r="F106" s="66">
        <v>13</v>
      </c>
      <c r="G106" s="67">
        <v>191</v>
      </c>
      <c r="H106" s="52"/>
      <c r="I106" s="63">
        <v>3269</v>
      </c>
      <c r="J106" s="63" t="s">
        <v>179</v>
      </c>
      <c r="K106" s="64" t="s">
        <v>32</v>
      </c>
      <c r="L106" s="63" t="s">
        <v>43</v>
      </c>
      <c r="M106" s="65">
        <v>3.2</v>
      </c>
      <c r="N106" s="66">
        <v>2</v>
      </c>
      <c r="O106" s="67">
        <v>60</v>
      </c>
      <c r="P106" s="52"/>
      <c r="Q106" s="56">
        <v>3279</v>
      </c>
      <c r="R106" s="56" t="s">
        <v>593</v>
      </c>
      <c r="S106" s="56" t="s">
        <v>32</v>
      </c>
      <c r="T106" s="56" t="s">
        <v>52</v>
      </c>
      <c r="U106" s="61">
        <v>2.6</v>
      </c>
      <c r="V106" s="59">
        <v>0</v>
      </c>
      <c r="W106" s="60">
        <v>0</v>
      </c>
      <c r="X106" s="52"/>
      <c r="Y106" s="52"/>
    </row>
    <row r="107" spans="1:25" x14ac:dyDescent="0.2">
      <c r="A107" s="80">
        <v>3014</v>
      </c>
      <c r="B107" s="63" t="s">
        <v>95</v>
      </c>
      <c r="C107" s="64" t="s">
        <v>32</v>
      </c>
      <c r="D107" s="63" t="s">
        <v>50</v>
      </c>
      <c r="E107" s="65">
        <v>6.3</v>
      </c>
      <c r="F107" s="66">
        <v>5</v>
      </c>
      <c r="G107" s="67">
        <v>181</v>
      </c>
      <c r="H107" s="52"/>
      <c r="I107" s="63">
        <v>3299</v>
      </c>
      <c r="J107" s="63" t="s">
        <v>234</v>
      </c>
      <c r="K107" s="64" t="s">
        <v>32</v>
      </c>
      <c r="L107" s="63" t="s">
        <v>72</v>
      </c>
      <c r="M107" s="65">
        <v>3.2</v>
      </c>
      <c r="N107" s="66">
        <v>1</v>
      </c>
      <c r="O107" s="67">
        <v>56</v>
      </c>
      <c r="P107" s="52"/>
      <c r="Q107" s="56">
        <v>3423</v>
      </c>
      <c r="R107" s="56" t="s">
        <v>339</v>
      </c>
      <c r="S107" s="56" t="s">
        <v>32</v>
      </c>
      <c r="T107" s="56" t="s">
        <v>72</v>
      </c>
      <c r="U107" s="61">
        <v>2.6</v>
      </c>
      <c r="V107" s="59">
        <v>0</v>
      </c>
      <c r="W107" s="60">
        <v>26</v>
      </c>
      <c r="X107" s="52"/>
      <c r="Y107" s="52"/>
    </row>
    <row r="108" spans="1:25" x14ac:dyDescent="0.2">
      <c r="A108" s="80">
        <v>3012</v>
      </c>
      <c r="B108" s="63" t="s">
        <v>690</v>
      </c>
      <c r="C108" s="64" t="s">
        <v>32</v>
      </c>
      <c r="D108" s="63" t="s">
        <v>43</v>
      </c>
      <c r="E108" s="65">
        <v>5.8</v>
      </c>
      <c r="F108" s="66">
        <v>0</v>
      </c>
      <c r="G108" s="67">
        <v>48</v>
      </c>
      <c r="H108" s="52"/>
      <c r="I108" s="63">
        <v>3325</v>
      </c>
      <c r="J108" s="63" t="s">
        <v>217</v>
      </c>
      <c r="K108" s="64" t="s">
        <v>32</v>
      </c>
      <c r="L108" s="63" t="s">
        <v>63</v>
      </c>
      <c r="M108" s="65">
        <v>3.2</v>
      </c>
      <c r="N108" s="66">
        <v>1</v>
      </c>
      <c r="O108" s="67">
        <v>61</v>
      </c>
      <c r="P108" s="52"/>
      <c r="Q108" s="56">
        <v>3436</v>
      </c>
      <c r="R108" s="56" t="s">
        <v>358</v>
      </c>
      <c r="S108" s="56" t="s">
        <v>32</v>
      </c>
      <c r="T108" s="56" t="s">
        <v>63</v>
      </c>
      <c r="U108" s="61">
        <v>2.6</v>
      </c>
      <c r="V108" s="59">
        <v>0</v>
      </c>
      <c r="W108" s="60">
        <v>11</v>
      </c>
      <c r="X108" s="52"/>
      <c r="Y108" s="52"/>
    </row>
    <row r="109" spans="1:25" x14ac:dyDescent="0.2">
      <c r="A109" s="80">
        <v>3001</v>
      </c>
      <c r="B109" s="63" t="s">
        <v>92</v>
      </c>
      <c r="C109" s="64" t="s">
        <v>32</v>
      </c>
      <c r="D109" s="63" t="s">
        <v>48</v>
      </c>
      <c r="E109" s="65">
        <v>5.6</v>
      </c>
      <c r="F109" s="66">
        <v>8</v>
      </c>
      <c r="G109" s="67">
        <v>213</v>
      </c>
      <c r="H109" s="52"/>
      <c r="I109" s="63">
        <v>3411</v>
      </c>
      <c r="J109" s="63" t="s">
        <v>300</v>
      </c>
      <c r="K109" s="64" t="s">
        <v>32</v>
      </c>
      <c r="L109" s="63" t="s">
        <v>46</v>
      </c>
      <c r="M109" s="65">
        <v>3.2</v>
      </c>
      <c r="N109" s="66">
        <v>1</v>
      </c>
      <c r="O109" s="67">
        <v>59</v>
      </c>
      <c r="P109" s="52"/>
      <c r="Q109" s="56">
        <v>3486</v>
      </c>
      <c r="R109" s="56" t="s">
        <v>458</v>
      </c>
      <c r="S109" s="56" t="s">
        <v>32</v>
      </c>
      <c r="T109" s="56" t="s">
        <v>388</v>
      </c>
      <c r="U109" s="61">
        <v>2.6</v>
      </c>
      <c r="V109" s="59">
        <v>0</v>
      </c>
      <c r="W109" s="60">
        <v>84</v>
      </c>
      <c r="X109" s="52"/>
      <c r="Y109" s="52"/>
    </row>
    <row r="110" spans="1:25" x14ac:dyDescent="0.2">
      <c r="A110" s="80">
        <v>3251</v>
      </c>
      <c r="B110" s="63" t="s">
        <v>110</v>
      </c>
      <c r="C110" s="64" t="s">
        <v>32</v>
      </c>
      <c r="D110" s="63" t="s">
        <v>39</v>
      </c>
      <c r="E110" s="65">
        <v>5.5</v>
      </c>
      <c r="F110" s="66">
        <v>2</v>
      </c>
      <c r="G110" s="67">
        <v>52</v>
      </c>
      <c r="H110" s="52"/>
      <c r="I110" s="63">
        <v>3412</v>
      </c>
      <c r="J110" s="63" t="s">
        <v>310</v>
      </c>
      <c r="K110" s="64" t="s">
        <v>32</v>
      </c>
      <c r="L110" s="63" t="s">
        <v>37</v>
      </c>
      <c r="M110" s="65">
        <v>3.2</v>
      </c>
      <c r="N110" s="66">
        <v>0</v>
      </c>
      <c r="O110" s="67">
        <v>51</v>
      </c>
      <c r="P110" s="52"/>
      <c r="Q110" s="56">
        <v>3501</v>
      </c>
      <c r="R110" s="56" t="s">
        <v>460</v>
      </c>
      <c r="S110" s="56" t="s">
        <v>32</v>
      </c>
      <c r="T110" s="56" t="s">
        <v>390</v>
      </c>
      <c r="U110" s="61">
        <v>2.6</v>
      </c>
      <c r="V110" s="59">
        <v>0</v>
      </c>
      <c r="W110" s="60">
        <v>30</v>
      </c>
      <c r="X110" s="52"/>
      <c r="Y110" s="52"/>
    </row>
    <row r="111" spans="1:25" x14ac:dyDescent="0.2">
      <c r="A111" s="80">
        <v>3293</v>
      </c>
      <c r="B111" s="63" t="s">
        <v>111</v>
      </c>
      <c r="C111" s="64" t="s">
        <v>32</v>
      </c>
      <c r="D111" s="63" t="s">
        <v>48</v>
      </c>
      <c r="E111" s="65">
        <v>5.4</v>
      </c>
      <c r="F111" s="66">
        <v>2</v>
      </c>
      <c r="G111" s="67">
        <v>126</v>
      </c>
      <c r="H111" s="52"/>
      <c r="I111" s="63">
        <v>3430</v>
      </c>
      <c r="J111" s="63" t="s">
        <v>574</v>
      </c>
      <c r="K111" s="64" t="s">
        <v>32</v>
      </c>
      <c r="L111" s="63" t="s">
        <v>66</v>
      </c>
      <c r="M111" s="65">
        <v>3.2</v>
      </c>
      <c r="N111" s="66">
        <v>0</v>
      </c>
      <c r="O111" s="67">
        <v>1</v>
      </c>
      <c r="P111" s="52"/>
      <c r="Q111" s="56">
        <v>3044</v>
      </c>
      <c r="R111" s="56" t="s">
        <v>616</v>
      </c>
      <c r="S111" s="56" t="s">
        <v>32</v>
      </c>
      <c r="T111" s="56" t="s">
        <v>68</v>
      </c>
      <c r="U111" s="61">
        <v>2.5</v>
      </c>
      <c r="V111" s="59">
        <v>0</v>
      </c>
      <c r="W111" s="60">
        <v>0</v>
      </c>
      <c r="X111" s="52"/>
      <c r="Y111" s="52"/>
    </row>
    <row r="112" spans="1:25" x14ac:dyDescent="0.2">
      <c r="A112" s="80">
        <v>3005</v>
      </c>
      <c r="B112" s="63" t="s">
        <v>100</v>
      </c>
      <c r="C112" s="64" t="s">
        <v>32</v>
      </c>
      <c r="D112" s="63" t="s">
        <v>48</v>
      </c>
      <c r="E112" s="65">
        <v>5</v>
      </c>
      <c r="F112" s="66">
        <v>0</v>
      </c>
      <c r="G112" s="67">
        <v>132</v>
      </c>
      <c r="H112" s="52"/>
      <c r="I112" s="63">
        <v>3433</v>
      </c>
      <c r="J112" s="63" t="s">
        <v>351</v>
      </c>
      <c r="K112" s="64" t="s">
        <v>32</v>
      </c>
      <c r="L112" s="63" t="s">
        <v>68</v>
      </c>
      <c r="M112" s="65">
        <v>3.2</v>
      </c>
      <c r="N112" s="66">
        <v>2</v>
      </c>
      <c r="O112" s="67">
        <v>31</v>
      </c>
      <c r="P112" s="52"/>
      <c r="Q112" s="56">
        <v>3255</v>
      </c>
      <c r="R112" s="56" t="s">
        <v>231</v>
      </c>
      <c r="S112" s="56" t="s">
        <v>32</v>
      </c>
      <c r="T112" s="56" t="s">
        <v>63</v>
      </c>
      <c r="U112" s="61">
        <v>2.5</v>
      </c>
      <c r="V112" s="59">
        <v>1</v>
      </c>
      <c r="W112" s="60">
        <v>46</v>
      </c>
      <c r="X112" s="52"/>
      <c r="Y112" s="52"/>
    </row>
    <row r="113" spans="1:25" x14ac:dyDescent="0.2">
      <c r="A113" s="80">
        <v>3252</v>
      </c>
      <c r="B113" s="63" t="s">
        <v>721</v>
      </c>
      <c r="C113" s="64" t="s">
        <v>32</v>
      </c>
      <c r="D113" s="63" t="s">
        <v>48</v>
      </c>
      <c r="E113" s="65">
        <v>4.9000000000000004</v>
      </c>
      <c r="F113" s="66">
        <v>0</v>
      </c>
      <c r="G113" s="67">
        <v>1</v>
      </c>
      <c r="H113" s="52"/>
      <c r="I113" s="63">
        <v>3471</v>
      </c>
      <c r="J113" s="63" t="s">
        <v>473</v>
      </c>
      <c r="K113" s="64" t="s">
        <v>32</v>
      </c>
      <c r="L113" s="63" t="s">
        <v>36</v>
      </c>
      <c r="M113" s="65">
        <v>3.2</v>
      </c>
      <c r="N113" s="66">
        <v>12</v>
      </c>
      <c r="O113" s="67">
        <v>143</v>
      </c>
      <c r="P113" s="52"/>
      <c r="Q113" s="56">
        <v>3363</v>
      </c>
      <c r="R113" s="56" t="s">
        <v>462</v>
      </c>
      <c r="S113" s="56" t="s">
        <v>32</v>
      </c>
      <c r="T113" s="56" t="s">
        <v>58</v>
      </c>
      <c r="U113" s="61">
        <v>2.5</v>
      </c>
      <c r="V113" s="59">
        <v>0</v>
      </c>
      <c r="W113" s="60">
        <v>0</v>
      </c>
      <c r="X113" s="52"/>
      <c r="Y113" s="52"/>
    </row>
    <row r="114" spans="1:25" x14ac:dyDescent="0.2">
      <c r="A114" s="80">
        <v>3008</v>
      </c>
      <c r="B114" s="63" t="s">
        <v>91</v>
      </c>
      <c r="C114" s="64" t="s">
        <v>32</v>
      </c>
      <c r="D114" s="63" t="s">
        <v>43</v>
      </c>
      <c r="E114" s="65">
        <v>4.8</v>
      </c>
      <c r="F114" s="66">
        <v>0</v>
      </c>
      <c r="G114" s="67">
        <v>114</v>
      </c>
      <c r="H114" s="52"/>
      <c r="I114" s="63">
        <v>3519</v>
      </c>
      <c r="J114" s="63" t="s">
        <v>587</v>
      </c>
      <c r="K114" s="64" t="s">
        <v>32</v>
      </c>
      <c r="L114" s="63" t="s">
        <v>37</v>
      </c>
      <c r="M114" s="65">
        <v>3.2</v>
      </c>
      <c r="N114" s="66">
        <v>0</v>
      </c>
      <c r="O114" s="67">
        <v>45</v>
      </c>
      <c r="P114" s="52"/>
      <c r="Q114" s="56">
        <v>3401</v>
      </c>
      <c r="R114" s="56" t="s">
        <v>315</v>
      </c>
      <c r="S114" s="56" t="s">
        <v>32</v>
      </c>
      <c r="T114" s="56" t="s">
        <v>58</v>
      </c>
      <c r="U114" s="61">
        <v>2.5</v>
      </c>
      <c r="V114" s="59">
        <v>0</v>
      </c>
      <c r="W114" s="60">
        <v>43</v>
      </c>
      <c r="X114" s="52"/>
      <c r="Y114" s="52"/>
    </row>
    <row r="115" spans="1:25" x14ac:dyDescent="0.2">
      <c r="A115" s="80">
        <v>3338</v>
      </c>
      <c r="B115" s="63" t="s">
        <v>261</v>
      </c>
      <c r="C115" s="64" t="s">
        <v>32</v>
      </c>
      <c r="D115" s="63" t="s">
        <v>68</v>
      </c>
      <c r="E115" s="65">
        <v>4.8</v>
      </c>
      <c r="F115" s="66">
        <v>6</v>
      </c>
      <c r="G115" s="67">
        <v>150</v>
      </c>
      <c r="H115" s="52"/>
      <c r="I115" s="63">
        <v>3105</v>
      </c>
      <c r="J115" s="63" t="s">
        <v>240</v>
      </c>
      <c r="K115" s="64" t="s">
        <v>32</v>
      </c>
      <c r="L115" s="63" t="s">
        <v>55</v>
      </c>
      <c r="M115" s="65">
        <v>3.1</v>
      </c>
      <c r="N115" s="66">
        <v>0</v>
      </c>
      <c r="O115" s="67">
        <v>66</v>
      </c>
      <c r="P115" s="52"/>
      <c r="Q115" s="56">
        <v>3440</v>
      </c>
      <c r="R115" s="56" t="s">
        <v>573</v>
      </c>
      <c r="S115" s="56" t="s">
        <v>32</v>
      </c>
      <c r="T115" s="56" t="s">
        <v>46</v>
      </c>
      <c r="U115" s="61">
        <v>2.5</v>
      </c>
      <c r="V115" s="59">
        <v>0</v>
      </c>
      <c r="W115" s="60">
        <v>0</v>
      </c>
      <c r="X115" s="52"/>
      <c r="Y115" s="52"/>
    </row>
    <row r="116" spans="1:25" x14ac:dyDescent="0.2">
      <c r="A116" s="80">
        <v>3409</v>
      </c>
      <c r="B116" s="63" t="s">
        <v>227</v>
      </c>
      <c r="C116" s="64" t="s">
        <v>32</v>
      </c>
      <c r="D116" s="63" t="s">
        <v>39</v>
      </c>
      <c r="E116" s="65">
        <v>4.8</v>
      </c>
      <c r="F116" s="66">
        <v>9</v>
      </c>
      <c r="G116" s="67">
        <v>194</v>
      </c>
      <c r="H116" s="52"/>
      <c r="I116" s="63">
        <v>3111</v>
      </c>
      <c r="J116" s="63" t="s">
        <v>189</v>
      </c>
      <c r="K116" s="64" t="s">
        <v>32</v>
      </c>
      <c r="L116" s="63" t="s">
        <v>66</v>
      </c>
      <c r="M116" s="65">
        <v>3.1</v>
      </c>
      <c r="N116" s="66">
        <v>1</v>
      </c>
      <c r="O116" s="67">
        <v>69</v>
      </c>
      <c r="P116" s="52"/>
      <c r="Q116" s="56">
        <v>3487</v>
      </c>
      <c r="R116" s="56" t="s">
        <v>575</v>
      </c>
      <c r="S116" s="56" t="s">
        <v>32</v>
      </c>
      <c r="T116" s="56" t="s">
        <v>400</v>
      </c>
      <c r="U116" s="61">
        <v>2.5</v>
      </c>
      <c r="V116" s="59">
        <v>0</v>
      </c>
      <c r="W116" s="60">
        <v>0</v>
      </c>
      <c r="X116" s="52"/>
      <c r="Y116" s="52"/>
    </row>
    <row r="117" spans="1:25" x14ac:dyDescent="0.2">
      <c r="A117" s="80">
        <v>3070</v>
      </c>
      <c r="B117" s="63" t="s">
        <v>127</v>
      </c>
      <c r="C117" s="64" t="s">
        <v>32</v>
      </c>
      <c r="D117" s="63" t="s">
        <v>66</v>
      </c>
      <c r="E117" s="65">
        <v>4.7</v>
      </c>
      <c r="F117" s="66">
        <v>2</v>
      </c>
      <c r="G117" s="67">
        <v>109</v>
      </c>
      <c r="H117" s="52"/>
      <c r="I117" s="63">
        <v>3148</v>
      </c>
      <c r="J117" s="63" t="s">
        <v>226</v>
      </c>
      <c r="K117" s="64" t="s">
        <v>32</v>
      </c>
      <c r="L117" s="63" t="s">
        <v>59</v>
      </c>
      <c r="M117" s="65">
        <v>3.1</v>
      </c>
      <c r="N117" s="66">
        <v>1</v>
      </c>
      <c r="O117" s="67">
        <v>53</v>
      </c>
      <c r="P117" s="52"/>
      <c r="Q117" s="56">
        <v>3488</v>
      </c>
      <c r="R117" s="56" t="s">
        <v>463</v>
      </c>
      <c r="S117" s="56" t="s">
        <v>32</v>
      </c>
      <c r="T117" s="56" t="s">
        <v>388</v>
      </c>
      <c r="U117" s="61">
        <v>2.5</v>
      </c>
      <c r="V117" s="59">
        <v>0</v>
      </c>
      <c r="W117" s="60">
        <v>64</v>
      </c>
      <c r="X117" s="52"/>
      <c r="Y117" s="52"/>
    </row>
    <row r="118" spans="1:25" x14ac:dyDescent="0.2">
      <c r="A118" s="80">
        <v>3404</v>
      </c>
      <c r="B118" s="63" t="s">
        <v>319</v>
      </c>
      <c r="C118" s="64" t="s">
        <v>32</v>
      </c>
      <c r="D118" s="63" t="s">
        <v>58</v>
      </c>
      <c r="E118" s="65">
        <v>4.7</v>
      </c>
      <c r="F118" s="66">
        <v>0</v>
      </c>
      <c r="G118" s="67">
        <v>116</v>
      </c>
      <c r="H118" s="52"/>
      <c r="I118" s="63">
        <v>3297</v>
      </c>
      <c r="J118" s="63" t="s">
        <v>498</v>
      </c>
      <c r="K118" s="64" t="s">
        <v>32</v>
      </c>
      <c r="L118" s="63" t="s">
        <v>72</v>
      </c>
      <c r="M118" s="65">
        <v>3.1</v>
      </c>
      <c r="N118" s="66">
        <v>0</v>
      </c>
      <c r="O118" s="67">
        <v>0</v>
      </c>
      <c r="P118" s="52"/>
      <c r="Q118" s="56">
        <v>3489</v>
      </c>
      <c r="R118" s="56" t="s">
        <v>465</v>
      </c>
      <c r="S118" s="56" t="s">
        <v>32</v>
      </c>
      <c r="T118" s="56" t="s">
        <v>390</v>
      </c>
      <c r="U118" s="61">
        <v>2.5</v>
      </c>
      <c r="V118" s="59">
        <v>1</v>
      </c>
      <c r="W118" s="60">
        <v>95</v>
      </c>
      <c r="X118" s="52"/>
      <c r="Y118" s="52"/>
    </row>
    <row r="119" spans="1:25" x14ac:dyDescent="0.2">
      <c r="A119" s="80">
        <v>3510</v>
      </c>
      <c r="B119" s="63" t="s">
        <v>529</v>
      </c>
      <c r="C119" s="64" t="s">
        <v>32</v>
      </c>
      <c r="D119" s="63" t="s">
        <v>37</v>
      </c>
      <c r="E119" s="65">
        <v>4.7</v>
      </c>
      <c r="F119" s="66">
        <v>1</v>
      </c>
      <c r="G119" s="67">
        <v>118</v>
      </c>
      <c r="H119" s="52"/>
      <c r="I119" s="63">
        <v>3323</v>
      </c>
      <c r="J119" s="63" t="s">
        <v>236</v>
      </c>
      <c r="K119" s="64" t="s">
        <v>32</v>
      </c>
      <c r="L119" s="63" t="s">
        <v>72</v>
      </c>
      <c r="M119" s="65">
        <v>3.1</v>
      </c>
      <c r="N119" s="66">
        <v>1</v>
      </c>
      <c r="O119" s="67">
        <v>80</v>
      </c>
      <c r="P119" s="52"/>
      <c r="Q119" s="56">
        <v>3513</v>
      </c>
      <c r="R119" s="56" t="s">
        <v>543</v>
      </c>
      <c r="S119" s="56" t="s">
        <v>32</v>
      </c>
      <c r="T119" s="56" t="s">
        <v>287</v>
      </c>
      <c r="U119" s="61">
        <v>2.5</v>
      </c>
      <c r="V119" s="59">
        <v>0</v>
      </c>
      <c r="W119" s="60">
        <v>0</v>
      </c>
      <c r="X119" s="52"/>
      <c r="Y119" s="52"/>
    </row>
    <row r="120" spans="1:25" x14ac:dyDescent="0.2">
      <c r="A120" s="80">
        <v>3002</v>
      </c>
      <c r="B120" s="63" t="s">
        <v>99</v>
      </c>
      <c r="C120" s="64" t="s">
        <v>32</v>
      </c>
      <c r="D120" s="63" t="s">
        <v>37</v>
      </c>
      <c r="E120" s="65">
        <v>4.5999999999999996</v>
      </c>
      <c r="F120" s="66">
        <v>0</v>
      </c>
      <c r="G120" s="67">
        <v>66</v>
      </c>
      <c r="H120" s="52"/>
      <c r="I120" s="63">
        <v>3472</v>
      </c>
      <c r="J120" s="63" t="s">
        <v>478</v>
      </c>
      <c r="K120" s="64" t="s">
        <v>32</v>
      </c>
      <c r="L120" s="63" t="s">
        <v>400</v>
      </c>
      <c r="M120" s="65">
        <v>3.1</v>
      </c>
      <c r="N120" s="66">
        <v>2</v>
      </c>
      <c r="O120" s="67">
        <v>86</v>
      </c>
      <c r="P120" s="52"/>
      <c r="Q120" s="56">
        <v>3532</v>
      </c>
      <c r="R120" s="56" t="s">
        <v>656</v>
      </c>
      <c r="S120" s="56" t="s">
        <v>32</v>
      </c>
      <c r="T120" s="56" t="s">
        <v>388</v>
      </c>
      <c r="U120" s="61">
        <v>2.5</v>
      </c>
      <c r="V120" s="59">
        <v>0</v>
      </c>
      <c r="W120" s="60">
        <v>21</v>
      </c>
      <c r="X120" s="52"/>
      <c r="Y120" s="52"/>
    </row>
    <row r="121" spans="1:25" x14ac:dyDescent="0.2">
      <c r="A121" s="80">
        <v>3007</v>
      </c>
      <c r="B121" s="63" t="s">
        <v>97</v>
      </c>
      <c r="C121" s="64" t="s">
        <v>32</v>
      </c>
      <c r="D121" s="63" t="s">
        <v>48</v>
      </c>
      <c r="E121" s="65">
        <v>4.5999999999999996</v>
      </c>
      <c r="F121" s="66">
        <v>1</v>
      </c>
      <c r="G121" s="67">
        <v>177</v>
      </c>
      <c r="H121" s="52"/>
      <c r="I121" s="63">
        <v>3473</v>
      </c>
      <c r="J121" s="63" t="s">
        <v>479</v>
      </c>
      <c r="K121" s="64" t="s">
        <v>32</v>
      </c>
      <c r="L121" s="63" t="s">
        <v>59</v>
      </c>
      <c r="M121" s="65">
        <v>3.1</v>
      </c>
      <c r="N121" s="66">
        <v>1</v>
      </c>
      <c r="O121" s="67">
        <v>95</v>
      </c>
      <c r="P121" s="52"/>
      <c r="Q121" s="56">
        <v>3543</v>
      </c>
      <c r="R121" s="56" t="s">
        <v>691</v>
      </c>
      <c r="S121" s="56" t="s">
        <v>32</v>
      </c>
      <c r="T121" s="56" t="s">
        <v>46</v>
      </c>
      <c r="U121" s="61">
        <v>2.5</v>
      </c>
      <c r="V121" s="59">
        <v>2</v>
      </c>
      <c r="W121" s="60">
        <v>38</v>
      </c>
      <c r="X121" s="52"/>
      <c r="Y121" s="52"/>
    </row>
    <row r="122" spans="1:25" x14ac:dyDescent="0.2">
      <c r="A122" s="80">
        <v>3018</v>
      </c>
      <c r="B122" s="63" t="s">
        <v>105</v>
      </c>
      <c r="C122" s="64" t="s">
        <v>32</v>
      </c>
      <c r="D122" s="63" t="s">
        <v>68</v>
      </c>
      <c r="E122" s="65">
        <v>4.5999999999999996</v>
      </c>
      <c r="F122" s="66">
        <v>5</v>
      </c>
      <c r="G122" s="67">
        <v>97</v>
      </c>
      <c r="H122" s="52"/>
      <c r="I122" s="63">
        <v>3474</v>
      </c>
      <c r="J122" s="63" t="s">
        <v>480</v>
      </c>
      <c r="K122" s="64" t="s">
        <v>32</v>
      </c>
      <c r="L122" s="63" t="s">
        <v>52</v>
      </c>
      <c r="M122" s="65">
        <v>3.1</v>
      </c>
      <c r="N122" s="66">
        <v>0</v>
      </c>
      <c r="O122" s="67">
        <v>41</v>
      </c>
      <c r="P122" s="52"/>
      <c r="Q122" s="56">
        <v>3096</v>
      </c>
      <c r="R122" s="56" t="s">
        <v>237</v>
      </c>
      <c r="S122" s="56" t="s">
        <v>32</v>
      </c>
      <c r="T122" s="56" t="s">
        <v>66</v>
      </c>
      <c r="U122" s="61">
        <v>2.4</v>
      </c>
      <c r="V122" s="59">
        <v>1</v>
      </c>
      <c r="W122" s="60">
        <v>47</v>
      </c>
      <c r="X122" s="52"/>
      <c r="Y122" s="52"/>
    </row>
    <row r="123" spans="1:25" x14ac:dyDescent="0.2">
      <c r="A123" s="80">
        <v>3029</v>
      </c>
      <c r="B123" s="63" t="s">
        <v>102</v>
      </c>
      <c r="C123" s="64" t="s">
        <v>32</v>
      </c>
      <c r="D123" s="63" t="s">
        <v>36</v>
      </c>
      <c r="E123" s="65">
        <v>4.5999999999999996</v>
      </c>
      <c r="F123" s="66">
        <v>1</v>
      </c>
      <c r="G123" s="67">
        <v>42</v>
      </c>
      <c r="H123" s="52"/>
      <c r="I123" s="63">
        <v>3025</v>
      </c>
      <c r="J123" s="63" t="s">
        <v>142</v>
      </c>
      <c r="K123" s="64" t="s">
        <v>32</v>
      </c>
      <c r="L123" s="63" t="s">
        <v>43</v>
      </c>
      <c r="M123" s="65">
        <v>3</v>
      </c>
      <c r="N123" s="66">
        <v>1</v>
      </c>
      <c r="O123" s="67">
        <v>80</v>
      </c>
      <c r="P123" s="52"/>
      <c r="Q123" s="56">
        <v>3435</v>
      </c>
      <c r="R123" s="56" t="s">
        <v>353</v>
      </c>
      <c r="S123" s="56" t="s">
        <v>32</v>
      </c>
      <c r="T123" s="56" t="s">
        <v>46</v>
      </c>
      <c r="U123" s="61">
        <v>2.4</v>
      </c>
      <c r="V123" s="59">
        <v>0</v>
      </c>
      <c r="W123" s="60">
        <v>10</v>
      </c>
      <c r="X123" s="52"/>
      <c r="Y123" s="52"/>
    </row>
    <row r="124" spans="1:25" x14ac:dyDescent="0.2">
      <c r="A124" s="80">
        <v>3042</v>
      </c>
      <c r="B124" s="63" t="s">
        <v>129</v>
      </c>
      <c r="C124" s="64" t="s">
        <v>32</v>
      </c>
      <c r="D124" s="63" t="s">
        <v>48</v>
      </c>
      <c r="E124" s="65">
        <v>4.5</v>
      </c>
      <c r="F124" s="66">
        <v>0</v>
      </c>
      <c r="G124" s="67">
        <v>80</v>
      </c>
      <c r="H124" s="52"/>
      <c r="I124" s="63">
        <v>3080</v>
      </c>
      <c r="J124" s="63" t="s">
        <v>176</v>
      </c>
      <c r="K124" s="64" t="s">
        <v>32</v>
      </c>
      <c r="L124" s="63" t="s">
        <v>59</v>
      </c>
      <c r="M124" s="65">
        <v>3</v>
      </c>
      <c r="N124" s="66">
        <v>2</v>
      </c>
      <c r="O124" s="67">
        <v>38</v>
      </c>
      <c r="P124" s="52"/>
      <c r="Q124" s="56">
        <v>3490</v>
      </c>
      <c r="R124" s="56" t="s">
        <v>467</v>
      </c>
      <c r="S124" s="56" t="s">
        <v>32</v>
      </c>
      <c r="T124" s="56" t="s">
        <v>400</v>
      </c>
      <c r="U124" s="61">
        <v>2.4</v>
      </c>
      <c r="V124" s="59">
        <v>1</v>
      </c>
      <c r="W124" s="60">
        <v>21</v>
      </c>
      <c r="X124" s="52"/>
      <c r="Y124" s="52"/>
    </row>
    <row r="125" spans="1:25" x14ac:dyDescent="0.2">
      <c r="A125" s="80">
        <v>3370</v>
      </c>
      <c r="B125" s="63" t="s">
        <v>281</v>
      </c>
      <c r="C125" s="64" t="s">
        <v>32</v>
      </c>
      <c r="D125" s="63" t="s">
        <v>43</v>
      </c>
      <c r="E125" s="65">
        <v>4.5</v>
      </c>
      <c r="F125" s="66">
        <v>7</v>
      </c>
      <c r="G125" s="67">
        <v>110</v>
      </c>
      <c r="H125" s="52"/>
      <c r="I125" s="63">
        <v>3137</v>
      </c>
      <c r="J125" s="63" t="s">
        <v>619</v>
      </c>
      <c r="K125" s="64" t="s">
        <v>32</v>
      </c>
      <c r="L125" s="63" t="s">
        <v>36</v>
      </c>
      <c r="M125" s="65">
        <v>3</v>
      </c>
      <c r="N125" s="66">
        <v>0</v>
      </c>
      <c r="O125" s="67">
        <v>0</v>
      </c>
      <c r="P125" s="52"/>
      <c r="Q125" s="56">
        <v>3491</v>
      </c>
      <c r="R125" s="56" t="s">
        <v>468</v>
      </c>
      <c r="S125" s="56" t="s">
        <v>32</v>
      </c>
      <c r="T125" s="56" t="s">
        <v>68</v>
      </c>
      <c r="U125" s="61">
        <v>2.4</v>
      </c>
      <c r="V125" s="59">
        <v>0</v>
      </c>
      <c r="W125" s="60">
        <v>0</v>
      </c>
      <c r="X125" s="52"/>
      <c r="Y125" s="52"/>
    </row>
    <row r="126" spans="1:25" x14ac:dyDescent="0.2">
      <c r="A126" s="80">
        <v>3545</v>
      </c>
      <c r="B126" s="63" t="s">
        <v>692</v>
      </c>
      <c r="C126" s="64" t="s">
        <v>32</v>
      </c>
      <c r="D126" s="63" t="s">
        <v>39</v>
      </c>
      <c r="E126" s="65">
        <v>4.5</v>
      </c>
      <c r="F126" s="66">
        <v>8</v>
      </c>
      <c r="G126" s="67">
        <v>96</v>
      </c>
      <c r="H126" s="52"/>
      <c r="I126" s="63">
        <v>3235</v>
      </c>
      <c r="J126" s="63" t="s">
        <v>577</v>
      </c>
      <c r="K126" s="64" t="s">
        <v>32</v>
      </c>
      <c r="L126" s="63" t="s">
        <v>72</v>
      </c>
      <c r="M126" s="65">
        <v>3</v>
      </c>
      <c r="N126" s="66">
        <v>2</v>
      </c>
      <c r="O126" s="67">
        <v>76</v>
      </c>
      <c r="P126" s="52"/>
      <c r="Q126" s="56">
        <v>3492</v>
      </c>
      <c r="R126" s="56" t="s">
        <v>469</v>
      </c>
      <c r="S126" s="56" t="s">
        <v>32</v>
      </c>
      <c r="T126" s="56" t="s">
        <v>388</v>
      </c>
      <c r="U126" s="61">
        <v>2.4</v>
      </c>
      <c r="V126" s="59">
        <v>0</v>
      </c>
      <c r="W126" s="60">
        <v>38</v>
      </c>
      <c r="X126" s="52"/>
      <c r="Y126" s="52"/>
    </row>
    <row r="127" spans="1:25" x14ac:dyDescent="0.2">
      <c r="A127" s="80">
        <v>3248</v>
      </c>
      <c r="B127" s="63" t="s">
        <v>139</v>
      </c>
      <c r="C127" s="64" t="s">
        <v>32</v>
      </c>
      <c r="D127" s="63" t="s">
        <v>50</v>
      </c>
      <c r="E127" s="65">
        <v>4.4000000000000004</v>
      </c>
      <c r="F127" s="66">
        <v>7</v>
      </c>
      <c r="G127" s="67">
        <v>96</v>
      </c>
      <c r="H127" s="52"/>
      <c r="I127" s="63">
        <v>3308</v>
      </c>
      <c r="J127" s="63" t="s">
        <v>525</v>
      </c>
      <c r="K127" s="64" t="s">
        <v>32</v>
      </c>
      <c r="L127" s="63" t="s">
        <v>59</v>
      </c>
      <c r="M127" s="65">
        <v>3</v>
      </c>
      <c r="N127" s="66">
        <v>1</v>
      </c>
      <c r="O127" s="67">
        <v>79</v>
      </c>
      <c r="P127" s="52"/>
      <c r="Q127" s="56">
        <v>3493</v>
      </c>
      <c r="R127" s="56" t="s">
        <v>471</v>
      </c>
      <c r="S127" s="56" t="s">
        <v>32</v>
      </c>
      <c r="T127" s="56" t="s">
        <v>388</v>
      </c>
      <c r="U127" s="61">
        <v>2.4</v>
      </c>
      <c r="V127" s="59">
        <v>0</v>
      </c>
      <c r="W127" s="60">
        <v>109</v>
      </c>
      <c r="X127" s="52"/>
      <c r="Y127" s="52"/>
    </row>
    <row r="128" spans="1:25" x14ac:dyDescent="0.2">
      <c r="A128" s="80">
        <v>3416</v>
      </c>
      <c r="B128" s="63" t="s">
        <v>336</v>
      </c>
      <c r="C128" s="64" t="s">
        <v>32</v>
      </c>
      <c r="D128" s="63" t="s">
        <v>46</v>
      </c>
      <c r="E128" s="65">
        <v>4.4000000000000004</v>
      </c>
      <c r="F128" s="66">
        <v>0</v>
      </c>
      <c r="G128" s="67">
        <v>80</v>
      </c>
      <c r="H128" s="52"/>
      <c r="I128" s="63">
        <v>3405</v>
      </c>
      <c r="J128" s="63" t="s">
        <v>320</v>
      </c>
      <c r="K128" s="64" t="s">
        <v>32</v>
      </c>
      <c r="L128" s="63" t="s">
        <v>52</v>
      </c>
      <c r="M128" s="65">
        <v>3</v>
      </c>
      <c r="N128" s="66">
        <v>5</v>
      </c>
      <c r="O128" s="67">
        <v>93</v>
      </c>
      <c r="P128" s="52"/>
      <c r="Q128" s="56">
        <v>3506</v>
      </c>
      <c r="R128" s="56" t="s">
        <v>137</v>
      </c>
      <c r="S128" s="56" t="s">
        <v>32</v>
      </c>
      <c r="T128" s="56" t="s">
        <v>400</v>
      </c>
      <c r="U128" s="61">
        <v>2.4</v>
      </c>
      <c r="V128" s="59">
        <v>1</v>
      </c>
      <c r="W128" s="60">
        <v>78</v>
      </c>
      <c r="X128" s="52"/>
      <c r="Y128" s="52"/>
    </row>
    <row r="129" spans="1:25" x14ac:dyDescent="0.2">
      <c r="A129" s="80">
        <v>3049</v>
      </c>
      <c r="B129" s="63" t="s">
        <v>144</v>
      </c>
      <c r="C129" s="64" t="s">
        <v>32</v>
      </c>
      <c r="D129" s="63" t="s">
        <v>68</v>
      </c>
      <c r="E129" s="65">
        <v>4.3</v>
      </c>
      <c r="F129" s="66">
        <v>0</v>
      </c>
      <c r="G129" s="67">
        <v>61</v>
      </c>
      <c r="H129" s="52"/>
      <c r="I129" s="63">
        <v>3425</v>
      </c>
      <c r="J129" s="63" t="s">
        <v>342</v>
      </c>
      <c r="K129" s="64" t="s">
        <v>32</v>
      </c>
      <c r="L129" s="63" t="s">
        <v>66</v>
      </c>
      <c r="M129" s="65">
        <v>3</v>
      </c>
      <c r="N129" s="66">
        <v>0</v>
      </c>
      <c r="O129" s="67">
        <v>30</v>
      </c>
      <c r="P129" s="52"/>
      <c r="Q129" s="56">
        <v>3536</v>
      </c>
      <c r="R129" s="56" t="s">
        <v>657</v>
      </c>
      <c r="S129" s="56" t="s">
        <v>32</v>
      </c>
      <c r="T129" s="56" t="s">
        <v>63</v>
      </c>
      <c r="U129" s="61">
        <v>2.4</v>
      </c>
      <c r="V129" s="59">
        <v>0</v>
      </c>
      <c r="W129" s="60">
        <v>6</v>
      </c>
      <c r="X129" s="52"/>
      <c r="Y129" s="52"/>
    </row>
    <row r="130" spans="1:25" x14ac:dyDescent="0.2">
      <c r="A130" s="80">
        <v>3020</v>
      </c>
      <c r="B130" s="63" t="s">
        <v>121</v>
      </c>
      <c r="C130" s="64" t="s">
        <v>32</v>
      </c>
      <c r="D130" s="63" t="s">
        <v>36</v>
      </c>
      <c r="E130" s="65">
        <v>4.2</v>
      </c>
      <c r="F130" s="66">
        <v>10</v>
      </c>
      <c r="G130" s="67">
        <v>160</v>
      </c>
      <c r="H130" s="52"/>
      <c r="I130" s="63">
        <v>3431</v>
      </c>
      <c r="J130" s="63" t="s">
        <v>354</v>
      </c>
      <c r="K130" s="64" t="s">
        <v>32</v>
      </c>
      <c r="L130" s="63" t="s">
        <v>287</v>
      </c>
      <c r="M130" s="65">
        <v>3</v>
      </c>
      <c r="N130" s="66">
        <v>2</v>
      </c>
      <c r="O130" s="67">
        <v>90</v>
      </c>
      <c r="P130" s="52"/>
      <c r="Q130" s="56">
        <v>3541</v>
      </c>
      <c r="R130" s="56" t="s">
        <v>693</v>
      </c>
      <c r="S130" s="56" t="s">
        <v>32</v>
      </c>
      <c r="T130" s="56" t="s">
        <v>41</v>
      </c>
      <c r="U130" s="61">
        <v>2.4</v>
      </c>
      <c r="V130" s="59">
        <v>1</v>
      </c>
      <c r="W130" s="60">
        <v>25</v>
      </c>
      <c r="X130" s="52"/>
      <c r="Y130" s="52"/>
    </row>
    <row r="131" spans="1:25" x14ac:dyDescent="0.2">
      <c r="A131" s="80">
        <v>3197</v>
      </c>
      <c r="B131" s="63" t="s">
        <v>199</v>
      </c>
      <c r="C131" s="64" t="s">
        <v>32</v>
      </c>
      <c r="D131" s="63" t="s">
        <v>59</v>
      </c>
      <c r="E131" s="65">
        <v>4.2</v>
      </c>
      <c r="F131" s="66">
        <v>0</v>
      </c>
      <c r="G131" s="67">
        <v>77</v>
      </c>
      <c r="H131" s="52"/>
      <c r="I131" s="63">
        <v>3439</v>
      </c>
      <c r="J131" s="63" t="s">
        <v>363</v>
      </c>
      <c r="K131" s="64" t="s">
        <v>32</v>
      </c>
      <c r="L131" s="63" t="s">
        <v>55</v>
      </c>
      <c r="M131" s="65">
        <v>3</v>
      </c>
      <c r="N131" s="66">
        <v>0</v>
      </c>
      <c r="O131" s="67">
        <v>116</v>
      </c>
      <c r="P131" s="52"/>
      <c r="Q131" s="56">
        <v>3546</v>
      </c>
      <c r="R131" s="56" t="s">
        <v>694</v>
      </c>
      <c r="S131" s="56" t="s">
        <v>32</v>
      </c>
      <c r="T131" s="56" t="s">
        <v>390</v>
      </c>
      <c r="U131" s="61">
        <v>2.4</v>
      </c>
      <c r="V131" s="59">
        <v>2</v>
      </c>
      <c r="W131" s="60">
        <v>35</v>
      </c>
      <c r="X131" s="52"/>
      <c r="Y131" s="52"/>
    </row>
    <row r="132" spans="1:25" x14ac:dyDescent="0.2">
      <c r="A132" s="80">
        <v>3464</v>
      </c>
      <c r="B132" s="63" t="s">
        <v>435</v>
      </c>
      <c r="C132" s="64" t="s">
        <v>32</v>
      </c>
      <c r="D132" s="63" t="s">
        <v>36</v>
      </c>
      <c r="E132" s="65">
        <v>4.2</v>
      </c>
      <c r="F132" s="66">
        <v>9</v>
      </c>
      <c r="G132" s="67">
        <v>119</v>
      </c>
      <c r="H132" s="52"/>
      <c r="I132" s="63">
        <v>3452</v>
      </c>
      <c r="J132" s="63" t="s">
        <v>373</v>
      </c>
      <c r="K132" s="64" t="s">
        <v>32</v>
      </c>
      <c r="L132" s="63" t="s">
        <v>58</v>
      </c>
      <c r="M132" s="65">
        <v>3</v>
      </c>
      <c r="N132" s="66">
        <v>2</v>
      </c>
      <c r="O132" s="67">
        <v>135</v>
      </c>
      <c r="P132" s="52"/>
      <c r="Q132" s="56">
        <v>3549</v>
      </c>
      <c r="R132" s="56" t="s">
        <v>695</v>
      </c>
      <c r="S132" s="56" t="s">
        <v>32</v>
      </c>
      <c r="T132" s="56" t="s">
        <v>72</v>
      </c>
      <c r="U132" s="61">
        <v>2.4</v>
      </c>
      <c r="V132" s="59">
        <v>1</v>
      </c>
      <c r="W132" s="60">
        <v>14</v>
      </c>
      <c r="X132" s="52"/>
      <c r="Y132" s="52"/>
    </row>
    <row r="133" spans="1:25" x14ac:dyDescent="0.2">
      <c r="A133" s="80">
        <v>3035</v>
      </c>
      <c r="B133" s="63" t="s">
        <v>164</v>
      </c>
      <c r="C133" s="64" t="s">
        <v>32</v>
      </c>
      <c r="D133" s="63" t="s">
        <v>50</v>
      </c>
      <c r="E133" s="65">
        <v>4.0999999999999996</v>
      </c>
      <c r="F133" s="66">
        <v>0</v>
      </c>
      <c r="G133" s="67">
        <v>101</v>
      </c>
      <c r="H133" s="52"/>
      <c r="I133" s="63">
        <v>3475</v>
      </c>
      <c r="J133" s="63" t="s">
        <v>484</v>
      </c>
      <c r="K133" s="64" t="s">
        <v>32</v>
      </c>
      <c r="L133" s="63" t="s">
        <v>400</v>
      </c>
      <c r="M133" s="65">
        <v>3</v>
      </c>
      <c r="N133" s="66">
        <v>0</v>
      </c>
      <c r="O133" s="67">
        <v>104</v>
      </c>
      <c r="P133" s="52"/>
      <c r="Q133" s="56">
        <v>3115</v>
      </c>
      <c r="R133" s="56" t="s">
        <v>516</v>
      </c>
      <c r="S133" s="56" t="s">
        <v>32</v>
      </c>
      <c r="T133" s="56" t="s">
        <v>52</v>
      </c>
      <c r="U133" s="61">
        <v>2.2999999999999998</v>
      </c>
      <c r="V133" s="59">
        <v>0</v>
      </c>
      <c r="W133" s="60">
        <v>0</v>
      </c>
      <c r="X133" s="52"/>
      <c r="Y133" s="52"/>
    </row>
    <row r="134" spans="1:25" x14ac:dyDescent="0.2">
      <c r="A134" s="80">
        <v>3238</v>
      </c>
      <c r="B134" s="63" t="s">
        <v>608</v>
      </c>
      <c r="C134" s="64" t="s">
        <v>32</v>
      </c>
      <c r="D134" s="63" t="s">
        <v>37</v>
      </c>
      <c r="E134" s="65">
        <v>4.0999999999999996</v>
      </c>
      <c r="F134" s="66">
        <v>0</v>
      </c>
      <c r="G134" s="67">
        <v>3</v>
      </c>
      <c r="H134" s="52"/>
      <c r="I134" s="63">
        <v>3476</v>
      </c>
      <c r="J134" s="63" t="s">
        <v>485</v>
      </c>
      <c r="K134" s="64" t="s">
        <v>32</v>
      </c>
      <c r="L134" s="63" t="s">
        <v>39</v>
      </c>
      <c r="M134" s="65">
        <v>3</v>
      </c>
      <c r="N134" s="66">
        <v>2</v>
      </c>
      <c r="O134" s="67">
        <v>97</v>
      </c>
      <c r="P134" s="52"/>
      <c r="Q134" s="56">
        <v>3262</v>
      </c>
      <c r="R134" s="56" t="s">
        <v>186</v>
      </c>
      <c r="S134" s="56" t="s">
        <v>32</v>
      </c>
      <c r="T134" s="56" t="s">
        <v>52</v>
      </c>
      <c r="U134" s="61">
        <v>2.2999999999999998</v>
      </c>
      <c r="V134" s="59">
        <v>0</v>
      </c>
      <c r="W134" s="60">
        <v>48</v>
      </c>
      <c r="X134" s="52"/>
      <c r="Y134" s="52"/>
    </row>
    <row r="135" spans="1:25" x14ac:dyDescent="0.2">
      <c r="A135" s="80">
        <v>3287</v>
      </c>
      <c r="B135" s="63" t="s">
        <v>246</v>
      </c>
      <c r="C135" s="64" t="s">
        <v>32</v>
      </c>
      <c r="D135" s="63" t="s">
        <v>66</v>
      </c>
      <c r="E135" s="65">
        <v>4.0999999999999996</v>
      </c>
      <c r="F135" s="66">
        <v>0</v>
      </c>
      <c r="G135" s="67">
        <v>66</v>
      </c>
      <c r="H135" s="52"/>
      <c r="I135" s="63">
        <v>3477</v>
      </c>
      <c r="J135" s="63" t="s">
        <v>486</v>
      </c>
      <c r="K135" s="64" t="s">
        <v>32</v>
      </c>
      <c r="L135" s="63" t="s">
        <v>388</v>
      </c>
      <c r="M135" s="65">
        <v>3</v>
      </c>
      <c r="N135" s="66">
        <v>0</v>
      </c>
      <c r="O135" s="67">
        <v>36</v>
      </c>
      <c r="P135" s="52"/>
      <c r="Q135" s="56">
        <v>3268</v>
      </c>
      <c r="R135" s="56" t="s">
        <v>472</v>
      </c>
      <c r="S135" s="56" t="s">
        <v>32</v>
      </c>
      <c r="T135" s="56" t="s">
        <v>43</v>
      </c>
      <c r="U135" s="61">
        <v>2.2999999999999998</v>
      </c>
      <c r="V135" s="59">
        <v>0</v>
      </c>
      <c r="W135" s="60">
        <v>1</v>
      </c>
      <c r="X135" s="52"/>
      <c r="Y135" s="52"/>
    </row>
    <row r="136" spans="1:25" x14ac:dyDescent="0.2">
      <c r="A136" s="80">
        <v>3459</v>
      </c>
      <c r="B136" s="63" t="s">
        <v>375</v>
      </c>
      <c r="C136" s="64" t="s">
        <v>32</v>
      </c>
      <c r="D136" s="63" t="s">
        <v>58</v>
      </c>
      <c r="E136" s="65">
        <v>4.0999999999999996</v>
      </c>
      <c r="F136" s="66">
        <v>2</v>
      </c>
      <c r="G136" s="67">
        <v>110</v>
      </c>
      <c r="H136" s="52"/>
      <c r="I136" s="63">
        <v>3478</v>
      </c>
      <c r="J136" s="63" t="s">
        <v>487</v>
      </c>
      <c r="K136" s="64" t="s">
        <v>32</v>
      </c>
      <c r="L136" s="63" t="s">
        <v>46</v>
      </c>
      <c r="M136" s="65">
        <v>3</v>
      </c>
      <c r="N136" s="66">
        <v>2</v>
      </c>
      <c r="O136" s="67">
        <v>106</v>
      </c>
      <c r="P136" s="52"/>
      <c r="Q136" s="56">
        <v>3453</v>
      </c>
      <c r="R136" s="56" t="s">
        <v>696</v>
      </c>
      <c r="S136" s="56" t="s">
        <v>32</v>
      </c>
      <c r="T136" s="56" t="s">
        <v>52</v>
      </c>
      <c r="U136" s="61">
        <v>2.2999999999999998</v>
      </c>
      <c r="V136" s="59">
        <v>0</v>
      </c>
      <c r="W136" s="60">
        <v>0</v>
      </c>
      <c r="X136" s="52"/>
      <c r="Y136" s="52"/>
    </row>
    <row r="137" spans="1:25" x14ac:dyDescent="0.2">
      <c r="A137" s="80">
        <v>3499</v>
      </c>
      <c r="B137" s="63" t="s">
        <v>436</v>
      </c>
      <c r="C137" s="64" t="s">
        <v>32</v>
      </c>
      <c r="D137" s="63" t="s">
        <v>48</v>
      </c>
      <c r="E137" s="65">
        <v>4.0999999999999996</v>
      </c>
      <c r="F137" s="66">
        <v>2</v>
      </c>
      <c r="G137" s="67">
        <v>92</v>
      </c>
      <c r="H137" s="52"/>
      <c r="I137" s="63">
        <v>3502</v>
      </c>
      <c r="J137" s="63" t="s">
        <v>697</v>
      </c>
      <c r="K137" s="64" t="s">
        <v>32</v>
      </c>
      <c r="L137" s="63" t="s">
        <v>390</v>
      </c>
      <c r="M137" s="65">
        <v>3</v>
      </c>
      <c r="N137" s="66">
        <v>0</v>
      </c>
      <c r="O137" s="67">
        <v>6</v>
      </c>
      <c r="P137" s="52"/>
      <c r="Q137" s="56">
        <v>3494</v>
      </c>
      <c r="R137" s="56" t="s">
        <v>474</v>
      </c>
      <c r="S137" s="56" t="s">
        <v>32</v>
      </c>
      <c r="T137" s="56" t="s">
        <v>400</v>
      </c>
      <c r="U137" s="61">
        <v>2.2999999999999998</v>
      </c>
      <c r="V137" s="59">
        <v>1</v>
      </c>
      <c r="W137" s="60">
        <v>13</v>
      </c>
      <c r="X137" s="52"/>
      <c r="Y137" s="52"/>
    </row>
    <row r="138" spans="1:25" x14ac:dyDescent="0.2">
      <c r="A138" s="80">
        <v>3037</v>
      </c>
      <c r="B138" s="63" t="s">
        <v>188</v>
      </c>
      <c r="C138" s="64" t="s">
        <v>32</v>
      </c>
      <c r="D138" s="63" t="s">
        <v>36</v>
      </c>
      <c r="E138" s="65">
        <v>4</v>
      </c>
      <c r="F138" s="66">
        <v>0</v>
      </c>
      <c r="G138" s="67">
        <v>55</v>
      </c>
      <c r="H138" s="52"/>
      <c r="I138" s="63">
        <v>3056</v>
      </c>
      <c r="J138" s="63" t="s">
        <v>722</v>
      </c>
      <c r="K138" s="64" t="s">
        <v>32</v>
      </c>
      <c r="L138" s="63" t="s">
        <v>68</v>
      </c>
      <c r="M138" s="65">
        <v>2.9</v>
      </c>
      <c r="N138" s="66">
        <v>0</v>
      </c>
      <c r="O138" s="67">
        <v>25</v>
      </c>
      <c r="P138" s="52"/>
      <c r="Q138" s="56">
        <v>3495</v>
      </c>
      <c r="R138" s="56" t="s">
        <v>588</v>
      </c>
      <c r="S138" s="56" t="s">
        <v>32</v>
      </c>
      <c r="T138" s="56" t="s">
        <v>388</v>
      </c>
      <c r="U138" s="61">
        <v>2.2999999999999998</v>
      </c>
      <c r="V138" s="59">
        <v>0</v>
      </c>
      <c r="W138" s="60">
        <v>0</v>
      </c>
      <c r="X138" s="52"/>
      <c r="Y138" s="52"/>
    </row>
    <row r="139" spans="1:25" x14ac:dyDescent="0.2">
      <c r="A139" s="80">
        <v>3038</v>
      </c>
      <c r="B139" s="63" t="s">
        <v>333</v>
      </c>
      <c r="C139" s="64" t="s">
        <v>32</v>
      </c>
      <c r="D139" s="63" t="s">
        <v>50</v>
      </c>
      <c r="E139" s="65">
        <v>4</v>
      </c>
      <c r="F139" s="66">
        <v>0</v>
      </c>
      <c r="G139" s="67">
        <v>14</v>
      </c>
      <c r="H139" s="52"/>
      <c r="I139" s="63">
        <v>3061</v>
      </c>
      <c r="J139" s="63" t="s">
        <v>202</v>
      </c>
      <c r="K139" s="64" t="s">
        <v>32</v>
      </c>
      <c r="L139" s="63" t="s">
        <v>68</v>
      </c>
      <c r="M139" s="65">
        <v>2.9</v>
      </c>
      <c r="N139" s="66">
        <v>0</v>
      </c>
      <c r="O139" s="67">
        <v>27</v>
      </c>
      <c r="P139" s="52"/>
      <c r="Q139" s="56">
        <v>3500</v>
      </c>
      <c r="R139" s="56" t="s">
        <v>475</v>
      </c>
      <c r="S139" s="56" t="s">
        <v>32</v>
      </c>
      <c r="T139" s="56" t="s">
        <v>37</v>
      </c>
      <c r="U139" s="61">
        <v>2.2999999999999998</v>
      </c>
      <c r="V139" s="59">
        <v>0</v>
      </c>
      <c r="W139" s="60">
        <v>45</v>
      </c>
      <c r="X139" s="52"/>
      <c r="Y139" s="52"/>
    </row>
    <row r="140" spans="1:25" x14ac:dyDescent="0.2">
      <c r="A140" s="80">
        <v>3051</v>
      </c>
      <c r="B140" s="63" t="s">
        <v>175</v>
      </c>
      <c r="C140" s="64" t="s">
        <v>32</v>
      </c>
      <c r="D140" s="63" t="s">
        <v>48</v>
      </c>
      <c r="E140" s="65">
        <v>4</v>
      </c>
      <c r="F140" s="66">
        <v>0</v>
      </c>
      <c r="G140" s="67">
        <v>52</v>
      </c>
      <c r="H140" s="52"/>
      <c r="I140" s="63">
        <v>3129</v>
      </c>
      <c r="J140" s="63" t="s">
        <v>505</v>
      </c>
      <c r="K140" s="64" t="s">
        <v>32</v>
      </c>
      <c r="L140" s="63" t="s">
        <v>46</v>
      </c>
      <c r="M140" s="65">
        <v>2.9</v>
      </c>
      <c r="N140" s="66">
        <v>0</v>
      </c>
      <c r="O140" s="67">
        <v>0</v>
      </c>
      <c r="P140" s="52"/>
      <c r="Q140" s="56">
        <v>3521</v>
      </c>
      <c r="R140" s="56" t="s">
        <v>624</v>
      </c>
      <c r="S140" s="56" t="s">
        <v>32</v>
      </c>
      <c r="T140" s="56" t="s">
        <v>72</v>
      </c>
      <c r="U140" s="61">
        <v>2.2999999999999998</v>
      </c>
      <c r="V140" s="59">
        <v>0</v>
      </c>
      <c r="W140" s="60">
        <v>32</v>
      </c>
      <c r="X140" s="52"/>
      <c r="Y140" s="52"/>
    </row>
    <row r="141" spans="1:25" x14ac:dyDescent="0.2">
      <c r="A141" s="80">
        <v>3058</v>
      </c>
      <c r="B141" s="63" t="s">
        <v>201</v>
      </c>
      <c r="C141" s="64" t="s">
        <v>32</v>
      </c>
      <c r="D141" s="63" t="s">
        <v>39</v>
      </c>
      <c r="E141" s="65">
        <v>4</v>
      </c>
      <c r="F141" s="66">
        <v>4</v>
      </c>
      <c r="G141" s="67">
        <v>56</v>
      </c>
      <c r="H141" s="52"/>
      <c r="I141" s="63">
        <v>3149</v>
      </c>
      <c r="J141" s="63" t="s">
        <v>242</v>
      </c>
      <c r="K141" s="64" t="s">
        <v>32</v>
      </c>
      <c r="L141" s="63" t="s">
        <v>59</v>
      </c>
      <c r="M141" s="65">
        <v>2.9</v>
      </c>
      <c r="N141" s="66">
        <v>0</v>
      </c>
      <c r="O141" s="67">
        <v>13</v>
      </c>
      <c r="P141" s="52"/>
      <c r="Q141" s="56">
        <v>3531</v>
      </c>
      <c r="R141" s="56" t="s">
        <v>647</v>
      </c>
      <c r="S141" s="56" t="s">
        <v>32</v>
      </c>
      <c r="T141" s="56" t="s">
        <v>390</v>
      </c>
      <c r="U141" s="61">
        <v>2.2999999999999998</v>
      </c>
      <c r="V141" s="59">
        <v>0</v>
      </c>
      <c r="W141" s="60">
        <v>3</v>
      </c>
      <c r="X141" s="52"/>
      <c r="Y141" s="52"/>
    </row>
    <row r="142" spans="1:25" x14ac:dyDescent="0.2">
      <c r="A142" s="80">
        <v>3383</v>
      </c>
      <c r="B142" s="63" t="s">
        <v>306</v>
      </c>
      <c r="C142" s="64" t="s">
        <v>32</v>
      </c>
      <c r="D142" s="63" t="s">
        <v>50</v>
      </c>
      <c r="E142" s="65">
        <v>4</v>
      </c>
      <c r="F142" s="66">
        <v>2</v>
      </c>
      <c r="G142" s="67">
        <v>69</v>
      </c>
      <c r="H142" s="52"/>
      <c r="I142" s="63">
        <v>3150</v>
      </c>
      <c r="J142" s="63" t="s">
        <v>549</v>
      </c>
      <c r="K142" s="64" t="s">
        <v>32</v>
      </c>
      <c r="L142" s="63" t="s">
        <v>59</v>
      </c>
      <c r="M142" s="65">
        <v>2.9</v>
      </c>
      <c r="N142" s="66">
        <v>0</v>
      </c>
      <c r="O142" s="67">
        <v>0</v>
      </c>
      <c r="P142" s="52"/>
      <c r="Q142" s="56">
        <v>3533</v>
      </c>
      <c r="R142" s="56" t="s">
        <v>658</v>
      </c>
      <c r="S142" s="56" t="s">
        <v>32</v>
      </c>
      <c r="T142" s="56" t="s">
        <v>388</v>
      </c>
      <c r="U142" s="61">
        <v>2.2999999999999998</v>
      </c>
      <c r="V142" s="59">
        <v>0</v>
      </c>
      <c r="W142" s="60">
        <v>26</v>
      </c>
      <c r="X142" s="52"/>
      <c r="Y142" s="52"/>
    </row>
    <row r="143" spans="1:25" x14ac:dyDescent="0.2">
      <c r="A143" s="80">
        <v>3413</v>
      </c>
      <c r="B143" s="63" t="s">
        <v>307</v>
      </c>
      <c r="C143" s="64" t="s">
        <v>32</v>
      </c>
      <c r="D143" s="63" t="s">
        <v>37</v>
      </c>
      <c r="E143" s="65">
        <v>4</v>
      </c>
      <c r="F143" s="66">
        <v>1</v>
      </c>
      <c r="G143" s="67">
        <v>52</v>
      </c>
      <c r="H143" s="52"/>
      <c r="I143" s="63">
        <v>3237</v>
      </c>
      <c r="J143" s="63" t="s">
        <v>314</v>
      </c>
      <c r="K143" s="64" t="s">
        <v>32</v>
      </c>
      <c r="L143" s="63" t="s">
        <v>58</v>
      </c>
      <c r="M143" s="65">
        <v>2.9</v>
      </c>
      <c r="N143" s="66">
        <v>1</v>
      </c>
      <c r="O143" s="67">
        <v>13</v>
      </c>
      <c r="P143" s="52"/>
      <c r="Q143" s="56">
        <v>3108</v>
      </c>
      <c r="R143" s="56" t="s">
        <v>589</v>
      </c>
      <c r="S143" s="56" t="s">
        <v>32</v>
      </c>
      <c r="T143" s="56" t="s">
        <v>58</v>
      </c>
      <c r="U143" s="61">
        <v>2.2000000000000002</v>
      </c>
      <c r="V143" s="59">
        <v>0</v>
      </c>
      <c r="W143" s="60">
        <v>0</v>
      </c>
      <c r="X143" s="52"/>
      <c r="Y143" s="52"/>
    </row>
    <row r="144" spans="1:25" x14ac:dyDescent="0.2">
      <c r="A144" s="80">
        <v>3465</v>
      </c>
      <c r="B144" s="63" t="s">
        <v>439</v>
      </c>
      <c r="C144" s="64" t="s">
        <v>32</v>
      </c>
      <c r="D144" s="63" t="s">
        <v>43</v>
      </c>
      <c r="E144" s="65">
        <v>4</v>
      </c>
      <c r="F144" s="66">
        <v>0</v>
      </c>
      <c r="G144" s="67">
        <v>52</v>
      </c>
      <c r="H144" s="52"/>
      <c r="I144" s="63">
        <v>3266</v>
      </c>
      <c r="J144" s="63" t="s">
        <v>232</v>
      </c>
      <c r="K144" s="64" t="s">
        <v>32</v>
      </c>
      <c r="L144" s="63" t="s">
        <v>55</v>
      </c>
      <c r="M144" s="65">
        <v>2.9</v>
      </c>
      <c r="N144" s="66">
        <v>0</v>
      </c>
      <c r="O144" s="67">
        <v>65</v>
      </c>
      <c r="P144" s="52"/>
      <c r="Q144" s="56">
        <v>3113</v>
      </c>
      <c r="R144" s="56" t="s">
        <v>476</v>
      </c>
      <c r="S144" s="56" t="s">
        <v>32</v>
      </c>
      <c r="T144" s="56" t="s">
        <v>390</v>
      </c>
      <c r="U144" s="61">
        <v>2.2000000000000002</v>
      </c>
      <c r="V144" s="59">
        <v>0</v>
      </c>
      <c r="W144" s="60">
        <v>18</v>
      </c>
      <c r="X144" s="52"/>
      <c r="Y144" s="52"/>
    </row>
    <row r="145" spans="1:25" x14ac:dyDescent="0.2">
      <c r="A145" s="80">
        <v>3505</v>
      </c>
      <c r="B145" s="63" t="s">
        <v>508</v>
      </c>
      <c r="C145" s="64" t="s">
        <v>32</v>
      </c>
      <c r="D145" s="63" t="s">
        <v>37</v>
      </c>
      <c r="E145" s="65">
        <v>4</v>
      </c>
      <c r="F145" s="66">
        <v>2</v>
      </c>
      <c r="G145" s="67">
        <v>67</v>
      </c>
      <c r="H145" s="52"/>
      <c r="I145" s="63">
        <v>3318</v>
      </c>
      <c r="J145" s="63" t="s">
        <v>210</v>
      </c>
      <c r="K145" s="64" t="s">
        <v>32</v>
      </c>
      <c r="L145" s="63" t="s">
        <v>41</v>
      </c>
      <c r="M145" s="65">
        <v>2.9</v>
      </c>
      <c r="N145" s="66">
        <v>0</v>
      </c>
      <c r="O145" s="67">
        <v>44</v>
      </c>
      <c r="P145" s="52"/>
      <c r="Q145" s="56">
        <v>3273</v>
      </c>
      <c r="R145" s="56" t="s">
        <v>477</v>
      </c>
      <c r="S145" s="56" t="s">
        <v>32</v>
      </c>
      <c r="T145" s="56" t="s">
        <v>52</v>
      </c>
      <c r="U145" s="61">
        <v>2.2000000000000002</v>
      </c>
      <c r="V145" s="59">
        <v>0</v>
      </c>
      <c r="W145" s="60">
        <v>0</v>
      </c>
      <c r="X145" s="52"/>
      <c r="Y145" s="52"/>
    </row>
    <row r="146" spans="1:25" x14ac:dyDescent="0.2">
      <c r="A146" s="80">
        <v>3030</v>
      </c>
      <c r="B146" s="63" t="s">
        <v>187</v>
      </c>
      <c r="C146" s="64" t="s">
        <v>32</v>
      </c>
      <c r="D146" s="63" t="s">
        <v>37</v>
      </c>
      <c r="E146" s="65">
        <v>3.9</v>
      </c>
      <c r="F146" s="66">
        <v>1</v>
      </c>
      <c r="G146" s="67">
        <v>75</v>
      </c>
      <c r="H146" s="52"/>
      <c r="I146" s="63">
        <v>3331</v>
      </c>
      <c r="J146" s="63" t="s">
        <v>609</v>
      </c>
      <c r="K146" s="64" t="s">
        <v>32</v>
      </c>
      <c r="L146" s="63" t="s">
        <v>36</v>
      </c>
      <c r="M146" s="65">
        <v>2.9</v>
      </c>
      <c r="N146" s="66">
        <v>0</v>
      </c>
      <c r="O146" s="67">
        <v>0</v>
      </c>
      <c r="P146" s="52"/>
      <c r="Q146" s="56">
        <v>3441</v>
      </c>
      <c r="R146" s="56" t="s">
        <v>648</v>
      </c>
      <c r="S146" s="56" t="s">
        <v>32</v>
      </c>
      <c r="T146" s="56" t="s">
        <v>37</v>
      </c>
      <c r="U146" s="61">
        <v>2.2000000000000002</v>
      </c>
      <c r="V146" s="59">
        <v>0</v>
      </c>
      <c r="W146" s="60">
        <v>3</v>
      </c>
      <c r="X146" s="52"/>
      <c r="Y146" s="52"/>
    </row>
    <row r="147" spans="1:25" x14ac:dyDescent="0.2">
      <c r="A147" s="80">
        <v>3046</v>
      </c>
      <c r="B147" s="63" t="s">
        <v>151</v>
      </c>
      <c r="C147" s="64" t="s">
        <v>32</v>
      </c>
      <c r="D147" s="63" t="s">
        <v>39</v>
      </c>
      <c r="E147" s="65">
        <v>3.9</v>
      </c>
      <c r="F147" s="66">
        <v>0</v>
      </c>
      <c r="G147" s="67">
        <v>45</v>
      </c>
      <c r="H147" s="52"/>
      <c r="I147" s="63">
        <v>3335</v>
      </c>
      <c r="J147" s="63" t="s">
        <v>260</v>
      </c>
      <c r="K147" s="64" t="s">
        <v>32</v>
      </c>
      <c r="L147" s="63" t="s">
        <v>72</v>
      </c>
      <c r="M147" s="65">
        <v>2.9</v>
      </c>
      <c r="N147" s="66">
        <v>1</v>
      </c>
      <c r="O147" s="67">
        <v>76</v>
      </c>
      <c r="P147" s="52"/>
      <c r="Q147" s="56">
        <v>3442</v>
      </c>
      <c r="R147" s="56" t="s">
        <v>365</v>
      </c>
      <c r="S147" s="56" t="s">
        <v>32</v>
      </c>
      <c r="T147" s="56" t="s">
        <v>43</v>
      </c>
      <c r="U147" s="61">
        <v>2.2000000000000002</v>
      </c>
      <c r="V147" s="59">
        <v>1</v>
      </c>
      <c r="W147" s="60">
        <v>8</v>
      </c>
      <c r="X147" s="52"/>
      <c r="Y147" s="52"/>
    </row>
    <row r="148" spans="1:25" x14ac:dyDescent="0.2">
      <c r="A148" s="80">
        <v>3399</v>
      </c>
      <c r="B148" s="63" t="s">
        <v>316</v>
      </c>
      <c r="C148" s="64" t="s">
        <v>32</v>
      </c>
      <c r="D148" s="63" t="s">
        <v>287</v>
      </c>
      <c r="E148" s="65">
        <v>3.9</v>
      </c>
      <c r="F148" s="66">
        <v>1</v>
      </c>
      <c r="G148" s="67">
        <v>100</v>
      </c>
      <c r="H148" s="52"/>
      <c r="I148" s="63">
        <v>3339</v>
      </c>
      <c r="J148" s="63" t="s">
        <v>610</v>
      </c>
      <c r="K148" s="64" t="s">
        <v>32</v>
      </c>
      <c r="L148" s="63" t="s">
        <v>52</v>
      </c>
      <c r="M148" s="65">
        <v>2.9</v>
      </c>
      <c r="N148" s="66">
        <v>0</v>
      </c>
      <c r="O148" s="67">
        <v>0</v>
      </c>
      <c r="P148" s="52"/>
      <c r="Q148" s="56">
        <v>3447</v>
      </c>
      <c r="R148" s="56" t="s">
        <v>351</v>
      </c>
      <c r="S148" s="56" t="s">
        <v>32</v>
      </c>
      <c r="T148" s="56" t="s">
        <v>39</v>
      </c>
      <c r="U148" s="61">
        <v>2.2000000000000002</v>
      </c>
      <c r="V148" s="59">
        <v>0</v>
      </c>
      <c r="W148" s="60">
        <v>2</v>
      </c>
      <c r="X148" s="52"/>
      <c r="Y148" s="52"/>
    </row>
    <row r="149" spans="1:25" x14ac:dyDescent="0.2">
      <c r="A149" s="80">
        <v>3400</v>
      </c>
      <c r="B149" s="63" t="s">
        <v>298</v>
      </c>
      <c r="C149" s="64" t="s">
        <v>32</v>
      </c>
      <c r="D149" s="63" t="s">
        <v>50</v>
      </c>
      <c r="E149" s="65">
        <v>3.9</v>
      </c>
      <c r="F149" s="66">
        <v>7</v>
      </c>
      <c r="G149" s="67">
        <v>46</v>
      </c>
      <c r="H149" s="52"/>
      <c r="I149" s="63">
        <v>3360</v>
      </c>
      <c r="J149" s="63" t="s">
        <v>274</v>
      </c>
      <c r="K149" s="64" t="s">
        <v>32</v>
      </c>
      <c r="L149" s="63" t="s">
        <v>37</v>
      </c>
      <c r="M149" s="65">
        <v>2.9</v>
      </c>
      <c r="N149" s="66">
        <v>0</v>
      </c>
      <c r="O149" s="67">
        <v>38</v>
      </c>
      <c r="P149" s="52"/>
      <c r="Q149" s="56">
        <v>3460</v>
      </c>
      <c r="R149" s="56" t="s">
        <v>380</v>
      </c>
      <c r="S149" s="56" t="s">
        <v>32</v>
      </c>
      <c r="T149" s="56" t="s">
        <v>39</v>
      </c>
      <c r="U149" s="61">
        <v>2.2000000000000002</v>
      </c>
      <c r="V149" s="59">
        <v>0</v>
      </c>
      <c r="W149" s="60">
        <v>9</v>
      </c>
      <c r="X149" s="52"/>
      <c r="Y149" s="52"/>
    </row>
    <row r="150" spans="1:25" x14ac:dyDescent="0.2">
      <c r="A150" s="80">
        <v>3415</v>
      </c>
      <c r="B150" s="63" t="s">
        <v>331</v>
      </c>
      <c r="C150" s="64" t="s">
        <v>32</v>
      </c>
      <c r="D150" s="63" t="s">
        <v>36</v>
      </c>
      <c r="E150" s="65">
        <v>3.9</v>
      </c>
      <c r="F150" s="66">
        <v>4</v>
      </c>
      <c r="G150" s="67">
        <v>89</v>
      </c>
      <c r="H150" s="52"/>
      <c r="I150" s="63">
        <v>3392</v>
      </c>
      <c r="J150" s="63" t="s">
        <v>489</v>
      </c>
      <c r="K150" s="64" t="s">
        <v>32</v>
      </c>
      <c r="L150" s="63" t="s">
        <v>287</v>
      </c>
      <c r="M150" s="65">
        <v>2.9</v>
      </c>
      <c r="N150" s="66">
        <v>0</v>
      </c>
      <c r="O150" s="67">
        <v>0</v>
      </c>
      <c r="P150" s="52"/>
      <c r="Q150" s="56">
        <v>3496</v>
      </c>
      <c r="R150" s="56" t="s">
        <v>481</v>
      </c>
      <c r="S150" s="56" t="s">
        <v>32</v>
      </c>
      <c r="T150" s="56" t="s">
        <v>400</v>
      </c>
      <c r="U150" s="61">
        <v>2.2000000000000002</v>
      </c>
      <c r="V150" s="59">
        <v>0</v>
      </c>
      <c r="W150" s="60">
        <v>0</v>
      </c>
      <c r="X150" s="52"/>
      <c r="Y150" s="52"/>
    </row>
    <row r="151" spans="1:25" x14ac:dyDescent="0.2">
      <c r="A151" s="80">
        <v>3542</v>
      </c>
      <c r="B151" s="63" t="s">
        <v>698</v>
      </c>
      <c r="C151" s="64" t="s">
        <v>32</v>
      </c>
      <c r="D151" s="63" t="s">
        <v>43</v>
      </c>
      <c r="E151" s="65">
        <v>3.9</v>
      </c>
      <c r="F151" s="66">
        <v>1</v>
      </c>
      <c r="G151" s="67">
        <v>42</v>
      </c>
      <c r="H151" s="52"/>
      <c r="I151" s="63">
        <v>3395</v>
      </c>
      <c r="J151" s="63" t="s">
        <v>317</v>
      </c>
      <c r="K151" s="64" t="s">
        <v>32</v>
      </c>
      <c r="L151" s="63" t="s">
        <v>287</v>
      </c>
      <c r="M151" s="65">
        <v>2.9</v>
      </c>
      <c r="N151" s="66">
        <v>0</v>
      </c>
      <c r="O151" s="67">
        <v>68</v>
      </c>
      <c r="P151" s="52"/>
      <c r="Q151" s="56">
        <v>3497</v>
      </c>
      <c r="R151" s="56" t="s">
        <v>482</v>
      </c>
      <c r="S151" s="56" t="s">
        <v>32</v>
      </c>
      <c r="T151" s="56" t="s">
        <v>59</v>
      </c>
      <c r="U151" s="61">
        <v>2.2000000000000002</v>
      </c>
      <c r="V151" s="59">
        <v>0</v>
      </c>
      <c r="W151" s="60">
        <v>0</v>
      </c>
      <c r="X151" s="52"/>
      <c r="Y151" s="52"/>
    </row>
    <row r="152" spans="1:25" x14ac:dyDescent="0.2">
      <c r="A152" s="80">
        <v>3015</v>
      </c>
      <c r="B152" s="63" t="s">
        <v>113</v>
      </c>
      <c r="C152" s="64" t="s">
        <v>32</v>
      </c>
      <c r="D152" s="63" t="s">
        <v>39</v>
      </c>
      <c r="E152" s="65">
        <v>3.8</v>
      </c>
      <c r="F152" s="66">
        <v>0</v>
      </c>
      <c r="G152" s="67">
        <v>45</v>
      </c>
      <c r="H152" s="52"/>
      <c r="I152" s="63">
        <v>3410</v>
      </c>
      <c r="J152" s="63" t="s">
        <v>592</v>
      </c>
      <c r="K152" s="64" t="s">
        <v>32</v>
      </c>
      <c r="L152" s="63" t="s">
        <v>63</v>
      </c>
      <c r="M152" s="65">
        <v>2.9</v>
      </c>
      <c r="N152" s="66">
        <v>0</v>
      </c>
      <c r="O152" s="67">
        <v>0</v>
      </c>
      <c r="P152" s="52"/>
      <c r="Q152" s="56">
        <v>3520</v>
      </c>
      <c r="R152" s="56" t="s">
        <v>597</v>
      </c>
      <c r="S152" s="56" t="s">
        <v>32</v>
      </c>
      <c r="T152" s="56" t="s">
        <v>36</v>
      </c>
      <c r="U152" s="61">
        <v>2.2000000000000002</v>
      </c>
      <c r="V152" s="59">
        <v>0</v>
      </c>
      <c r="W152" s="60">
        <v>16</v>
      </c>
      <c r="X152" s="52"/>
      <c r="Y152" s="52"/>
    </row>
    <row r="153" spans="1:25" x14ac:dyDescent="0.2">
      <c r="A153" s="80">
        <v>3033</v>
      </c>
      <c r="B153" s="63" t="s">
        <v>147</v>
      </c>
      <c r="C153" s="64" t="s">
        <v>32</v>
      </c>
      <c r="D153" s="63" t="s">
        <v>52</v>
      </c>
      <c r="E153" s="65">
        <v>3.8</v>
      </c>
      <c r="F153" s="66">
        <v>5</v>
      </c>
      <c r="G153" s="67">
        <v>108</v>
      </c>
      <c r="H153" s="52"/>
      <c r="I153" s="63">
        <v>3426</v>
      </c>
      <c r="J153" s="63" t="s">
        <v>612</v>
      </c>
      <c r="K153" s="64" t="s">
        <v>32</v>
      </c>
      <c r="L153" s="63" t="s">
        <v>58</v>
      </c>
      <c r="M153" s="65">
        <v>2.9</v>
      </c>
      <c r="N153" s="66">
        <v>0</v>
      </c>
      <c r="O153" s="67">
        <v>0</v>
      </c>
      <c r="P153" s="52"/>
      <c r="Q153" s="56">
        <v>3551</v>
      </c>
      <c r="R153" s="56" t="s">
        <v>713</v>
      </c>
      <c r="S153" s="56" t="s">
        <v>32</v>
      </c>
      <c r="T153" s="56" t="s">
        <v>50</v>
      </c>
      <c r="U153" s="61">
        <v>2.2000000000000002</v>
      </c>
      <c r="V153" s="59">
        <v>0</v>
      </c>
      <c r="W153" s="60">
        <v>3</v>
      </c>
      <c r="X153" s="52"/>
      <c r="Y153" s="52"/>
    </row>
    <row r="154" spans="1:25" x14ac:dyDescent="0.2">
      <c r="A154" s="80">
        <v>3054</v>
      </c>
      <c r="B154" s="63" t="s">
        <v>135</v>
      </c>
      <c r="C154" s="64" t="s">
        <v>32</v>
      </c>
      <c r="D154" s="63" t="s">
        <v>46</v>
      </c>
      <c r="E154" s="65">
        <v>3.8</v>
      </c>
      <c r="F154" s="66">
        <v>7</v>
      </c>
      <c r="G154" s="67">
        <v>102</v>
      </c>
      <c r="H154" s="52"/>
      <c r="I154" s="63">
        <v>3428</v>
      </c>
      <c r="J154" s="63" t="s">
        <v>347</v>
      </c>
      <c r="K154" s="64" t="s">
        <v>32</v>
      </c>
      <c r="L154" s="63" t="s">
        <v>287</v>
      </c>
      <c r="M154" s="65">
        <v>2.9</v>
      </c>
      <c r="N154" s="66">
        <v>4</v>
      </c>
      <c r="O154" s="67">
        <v>122</v>
      </c>
      <c r="P154" s="52"/>
      <c r="Q154" s="56">
        <v>3179</v>
      </c>
      <c r="R154" s="56" t="s">
        <v>209</v>
      </c>
      <c r="S154" s="56" t="s">
        <v>32</v>
      </c>
      <c r="T154" s="56" t="s">
        <v>58</v>
      </c>
      <c r="U154" s="61">
        <v>2.1</v>
      </c>
      <c r="V154" s="59">
        <v>0</v>
      </c>
      <c r="W154" s="60">
        <v>1</v>
      </c>
      <c r="X154" s="52"/>
      <c r="Y154" s="52"/>
    </row>
    <row r="155" spans="1:25" x14ac:dyDescent="0.2">
      <c r="A155" s="80">
        <v>3057</v>
      </c>
      <c r="B155" s="63" t="s">
        <v>125</v>
      </c>
      <c r="C155" s="64" t="s">
        <v>32</v>
      </c>
      <c r="D155" s="63" t="s">
        <v>50</v>
      </c>
      <c r="E155" s="65">
        <v>3.8</v>
      </c>
      <c r="F155" s="66">
        <v>6</v>
      </c>
      <c r="G155" s="67">
        <v>66</v>
      </c>
      <c r="H155" s="52"/>
      <c r="I155" s="63">
        <v>3479</v>
      </c>
      <c r="J155" s="63" t="s">
        <v>490</v>
      </c>
      <c r="K155" s="64" t="s">
        <v>32</v>
      </c>
      <c r="L155" s="63" t="s">
        <v>400</v>
      </c>
      <c r="M155" s="65">
        <v>2.9</v>
      </c>
      <c r="N155" s="66">
        <v>2</v>
      </c>
      <c r="O155" s="67">
        <v>38</v>
      </c>
      <c r="P155" s="52"/>
      <c r="Q155" s="56">
        <v>3340</v>
      </c>
      <c r="R155" s="56" t="s">
        <v>262</v>
      </c>
      <c r="S155" s="56" t="s">
        <v>32</v>
      </c>
      <c r="T155" s="56" t="s">
        <v>72</v>
      </c>
      <c r="U155" s="61">
        <v>2.1</v>
      </c>
      <c r="V155" s="59">
        <v>0</v>
      </c>
      <c r="W155" s="60">
        <v>0</v>
      </c>
      <c r="X155" s="52"/>
      <c r="Y155" s="52"/>
    </row>
    <row r="156" spans="1:25" x14ac:dyDescent="0.2">
      <c r="A156" s="80">
        <v>3083</v>
      </c>
      <c r="B156" s="63" t="s">
        <v>283</v>
      </c>
      <c r="C156" s="64" t="s">
        <v>32</v>
      </c>
      <c r="D156" s="63" t="s">
        <v>63</v>
      </c>
      <c r="E156" s="65">
        <v>3.8</v>
      </c>
      <c r="F156" s="66">
        <v>0</v>
      </c>
      <c r="G156" s="67">
        <v>87</v>
      </c>
      <c r="H156" s="52"/>
      <c r="I156" s="63">
        <v>3480</v>
      </c>
      <c r="J156" s="63" t="s">
        <v>491</v>
      </c>
      <c r="K156" s="64" t="s">
        <v>32</v>
      </c>
      <c r="L156" s="63" t="s">
        <v>400</v>
      </c>
      <c r="M156" s="65">
        <v>2.9</v>
      </c>
      <c r="N156" s="66">
        <v>0</v>
      </c>
      <c r="O156" s="67">
        <v>22</v>
      </c>
      <c r="P156" s="52"/>
      <c r="Q156" s="56">
        <v>3354</v>
      </c>
      <c r="R156" s="56" t="s">
        <v>483</v>
      </c>
      <c r="S156" s="56" t="s">
        <v>32</v>
      </c>
      <c r="T156" s="56" t="s">
        <v>68</v>
      </c>
      <c r="U156" s="61">
        <v>2.1</v>
      </c>
      <c r="V156" s="59">
        <v>0</v>
      </c>
      <c r="W156" s="60">
        <v>0</v>
      </c>
      <c r="X156" s="52"/>
      <c r="Y156" s="52"/>
    </row>
    <row r="157" spans="1:25" x14ac:dyDescent="0.2">
      <c r="A157" s="80">
        <v>3281</v>
      </c>
      <c r="B157" s="63" t="s">
        <v>215</v>
      </c>
      <c r="C157" s="64" t="s">
        <v>32</v>
      </c>
      <c r="D157" s="63" t="s">
        <v>58</v>
      </c>
      <c r="E157" s="65">
        <v>3.8</v>
      </c>
      <c r="F157" s="66">
        <v>2</v>
      </c>
      <c r="G157" s="67">
        <v>77</v>
      </c>
      <c r="H157" s="52"/>
      <c r="I157" s="63">
        <v>3481</v>
      </c>
      <c r="J157" s="63" t="s">
        <v>492</v>
      </c>
      <c r="K157" s="64" t="s">
        <v>32</v>
      </c>
      <c r="L157" s="63" t="s">
        <v>390</v>
      </c>
      <c r="M157" s="65">
        <v>2.9</v>
      </c>
      <c r="N157" s="66">
        <v>1</v>
      </c>
      <c r="O157" s="67">
        <v>83</v>
      </c>
      <c r="P157" s="52"/>
      <c r="Q157" s="56">
        <v>3449</v>
      </c>
      <c r="R157" s="56" t="s">
        <v>371</v>
      </c>
      <c r="S157" s="56" t="s">
        <v>32</v>
      </c>
      <c r="T157" s="56" t="s">
        <v>37</v>
      </c>
      <c r="U157" s="61">
        <v>2.1</v>
      </c>
      <c r="V157" s="59">
        <v>2</v>
      </c>
      <c r="W157" s="60">
        <v>80</v>
      </c>
      <c r="X157" s="52"/>
      <c r="Y157" s="52"/>
    </row>
    <row r="158" spans="1:25" x14ac:dyDescent="0.2">
      <c r="A158" s="80">
        <v>3408</v>
      </c>
      <c r="B158" s="63" t="s">
        <v>309</v>
      </c>
      <c r="C158" s="64" t="s">
        <v>32</v>
      </c>
      <c r="D158" s="63" t="s">
        <v>59</v>
      </c>
      <c r="E158" s="65">
        <v>3.8</v>
      </c>
      <c r="F158" s="66">
        <v>2</v>
      </c>
      <c r="G158" s="67">
        <v>19</v>
      </c>
      <c r="H158" s="52"/>
      <c r="I158" s="63">
        <v>3482</v>
      </c>
      <c r="J158" s="63" t="s">
        <v>493</v>
      </c>
      <c r="K158" s="64" t="s">
        <v>32</v>
      </c>
      <c r="L158" s="63" t="s">
        <v>72</v>
      </c>
      <c r="M158" s="65">
        <v>2.9</v>
      </c>
      <c r="N158" s="66">
        <v>2</v>
      </c>
      <c r="O158" s="67">
        <v>99</v>
      </c>
      <c r="P158" s="52"/>
      <c r="Q158" s="56">
        <v>3450</v>
      </c>
      <c r="R158" s="56" t="s">
        <v>372</v>
      </c>
      <c r="S158" s="56" t="s">
        <v>32</v>
      </c>
      <c r="T158" s="56" t="s">
        <v>37</v>
      </c>
      <c r="U158" s="61">
        <v>2.1</v>
      </c>
      <c r="V158" s="59">
        <v>0</v>
      </c>
      <c r="W158" s="60">
        <v>58</v>
      </c>
      <c r="X158" s="52"/>
      <c r="Y158" s="52"/>
    </row>
    <row r="159" spans="1:25" x14ac:dyDescent="0.2">
      <c r="A159" s="80">
        <v>3421</v>
      </c>
      <c r="B159" s="63" t="s">
        <v>338</v>
      </c>
      <c r="C159" s="64" t="s">
        <v>32</v>
      </c>
      <c r="D159" s="63" t="s">
        <v>36</v>
      </c>
      <c r="E159" s="65">
        <v>3.8</v>
      </c>
      <c r="F159" s="66">
        <v>5</v>
      </c>
      <c r="G159" s="67">
        <v>63</v>
      </c>
      <c r="H159" s="52"/>
      <c r="I159" s="63">
        <v>3511</v>
      </c>
      <c r="J159" s="63" t="s">
        <v>536</v>
      </c>
      <c r="K159" s="64" t="s">
        <v>32</v>
      </c>
      <c r="L159" s="63" t="s">
        <v>41</v>
      </c>
      <c r="M159" s="65">
        <v>2.9</v>
      </c>
      <c r="N159" s="66">
        <v>2</v>
      </c>
      <c r="O159" s="67">
        <v>104</v>
      </c>
      <c r="P159" s="52"/>
      <c r="Q159" s="56">
        <v>3461</v>
      </c>
      <c r="R159" s="56" t="s">
        <v>381</v>
      </c>
      <c r="S159" s="56" t="s">
        <v>32</v>
      </c>
      <c r="T159" s="56" t="s">
        <v>39</v>
      </c>
      <c r="U159" s="61">
        <v>2.1</v>
      </c>
      <c r="V159" s="59">
        <v>0</v>
      </c>
      <c r="W159" s="60">
        <v>1</v>
      </c>
      <c r="X159" s="52"/>
      <c r="Y159" s="52"/>
    </row>
    <row r="160" spans="1:25" x14ac:dyDescent="0.2">
      <c r="A160" s="80">
        <v>3422</v>
      </c>
      <c r="B160" s="63" t="s">
        <v>334</v>
      </c>
      <c r="C160" s="64" t="s">
        <v>32</v>
      </c>
      <c r="D160" s="63" t="s">
        <v>287</v>
      </c>
      <c r="E160" s="65">
        <v>3.8</v>
      </c>
      <c r="F160" s="66">
        <v>5</v>
      </c>
      <c r="G160" s="67">
        <v>101</v>
      </c>
      <c r="H160" s="52"/>
      <c r="I160" s="63">
        <v>3535</v>
      </c>
      <c r="J160" s="63" t="s">
        <v>659</v>
      </c>
      <c r="K160" s="64" t="s">
        <v>32</v>
      </c>
      <c r="L160" s="63" t="s">
        <v>43</v>
      </c>
      <c r="M160" s="65">
        <v>2.9</v>
      </c>
      <c r="N160" s="66">
        <v>1</v>
      </c>
      <c r="O160" s="67">
        <v>10</v>
      </c>
      <c r="P160" s="52"/>
      <c r="Q160" s="56">
        <v>3498</v>
      </c>
      <c r="R160" s="56" t="s">
        <v>517</v>
      </c>
      <c r="S160" s="56" t="s">
        <v>32</v>
      </c>
      <c r="T160" s="56" t="s">
        <v>388</v>
      </c>
      <c r="U160" s="61">
        <v>2.1</v>
      </c>
      <c r="V160" s="59">
        <v>0</v>
      </c>
      <c r="W160" s="60">
        <v>0</v>
      </c>
      <c r="X160" s="52"/>
      <c r="Y160" s="52"/>
    </row>
    <row r="161" spans="1:25" x14ac:dyDescent="0.2">
      <c r="A161" s="80">
        <v>3429</v>
      </c>
      <c r="B161" s="63" t="s">
        <v>350</v>
      </c>
      <c r="C161" s="64" t="s">
        <v>32</v>
      </c>
      <c r="D161" s="63" t="s">
        <v>36</v>
      </c>
      <c r="E161" s="65">
        <v>3.8</v>
      </c>
      <c r="F161" s="66">
        <v>4</v>
      </c>
      <c r="G161" s="67">
        <v>72</v>
      </c>
      <c r="H161" s="52"/>
      <c r="I161" s="63">
        <v>3041</v>
      </c>
      <c r="J161" s="63" t="s">
        <v>166</v>
      </c>
      <c r="K161" s="64" t="s">
        <v>32</v>
      </c>
      <c r="L161" s="63" t="s">
        <v>46</v>
      </c>
      <c r="M161" s="65">
        <v>2.8</v>
      </c>
      <c r="N161" s="66">
        <v>0</v>
      </c>
      <c r="O161" s="67">
        <v>52</v>
      </c>
      <c r="P161" s="52"/>
      <c r="Q161" s="56">
        <v>3522</v>
      </c>
      <c r="R161" s="56" t="s">
        <v>626</v>
      </c>
      <c r="S161" s="56" t="s">
        <v>32</v>
      </c>
      <c r="T161" s="56" t="s">
        <v>41</v>
      </c>
      <c r="U161" s="61">
        <v>2.1</v>
      </c>
      <c r="V161" s="59">
        <v>0</v>
      </c>
      <c r="W161" s="60">
        <v>37</v>
      </c>
      <c r="X161" s="52"/>
      <c r="Y161" s="52"/>
    </row>
    <row r="162" spans="1:25" x14ac:dyDescent="0.2">
      <c r="A162" s="80">
        <v>3504</v>
      </c>
      <c r="B162" s="63" t="s">
        <v>501</v>
      </c>
      <c r="C162" s="64" t="s">
        <v>32</v>
      </c>
      <c r="D162" s="63" t="s">
        <v>400</v>
      </c>
      <c r="E162" s="65">
        <v>3.8</v>
      </c>
      <c r="F162" s="66">
        <v>7</v>
      </c>
      <c r="G162" s="67">
        <v>84</v>
      </c>
      <c r="H162" s="52"/>
      <c r="I162" s="63">
        <v>3045</v>
      </c>
      <c r="J162" s="63" t="s">
        <v>598</v>
      </c>
      <c r="K162" s="64" t="s">
        <v>32</v>
      </c>
      <c r="L162" s="63" t="s">
        <v>68</v>
      </c>
      <c r="M162" s="65">
        <v>2.8</v>
      </c>
      <c r="N162" s="66">
        <v>0</v>
      </c>
      <c r="O162" s="67">
        <v>0</v>
      </c>
      <c r="P162" s="52"/>
      <c r="Q162" s="56">
        <v>3525</v>
      </c>
      <c r="R162" s="56" t="s">
        <v>649</v>
      </c>
      <c r="S162" s="56" t="s">
        <v>32</v>
      </c>
      <c r="T162" s="56" t="s">
        <v>46</v>
      </c>
      <c r="U162" s="61">
        <v>2.1</v>
      </c>
      <c r="V162" s="59">
        <v>0</v>
      </c>
      <c r="W162" s="60">
        <v>2</v>
      </c>
      <c r="X162" s="52"/>
      <c r="Y162" s="52"/>
    </row>
    <row r="163" spans="1:25" x14ac:dyDescent="0.2">
      <c r="A163" s="80">
        <v>3024</v>
      </c>
      <c r="B163" s="63" t="s">
        <v>122</v>
      </c>
      <c r="C163" s="64" t="s">
        <v>32</v>
      </c>
      <c r="D163" s="63" t="s">
        <v>36</v>
      </c>
      <c r="E163" s="65">
        <v>3.7</v>
      </c>
      <c r="F163" s="66">
        <v>0</v>
      </c>
      <c r="G163" s="67">
        <v>78</v>
      </c>
      <c r="H163" s="52"/>
      <c r="I163" s="63">
        <v>3052</v>
      </c>
      <c r="J163" s="63" t="s">
        <v>723</v>
      </c>
      <c r="K163" s="64" t="s">
        <v>32</v>
      </c>
      <c r="L163" s="63" t="s">
        <v>43</v>
      </c>
      <c r="M163" s="65">
        <v>2.8</v>
      </c>
      <c r="N163" s="66">
        <v>0</v>
      </c>
      <c r="O163" s="67">
        <v>1</v>
      </c>
      <c r="P163" s="52"/>
      <c r="Q163" s="56">
        <v>3526</v>
      </c>
      <c r="R163" s="56" t="s">
        <v>634</v>
      </c>
      <c r="S163" s="56" t="s">
        <v>32</v>
      </c>
      <c r="T163" s="56" t="s">
        <v>50</v>
      </c>
      <c r="U163" s="61">
        <v>2.1</v>
      </c>
      <c r="V163" s="59">
        <v>1</v>
      </c>
      <c r="W163" s="60">
        <v>32</v>
      </c>
      <c r="X163" s="52"/>
      <c r="Y163" s="52"/>
    </row>
    <row r="164" spans="1:25" x14ac:dyDescent="0.2">
      <c r="A164" s="80">
        <v>3031</v>
      </c>
      <c r="B164" s="63" t="s">
        <v>160</v>
      </c>
      <c r="C164" s="64" t="s">
        <v>32</v>
      </c>
      <c r="D164" s="63" t="s">
        <v>50</v>
      </c>
      <c r="E164" s="65">
        <v>3.7</v>
      </c>
      <c r="F164" s="66">
        <v>1</v>
      </c>
      <c r="G164" s="67">
        <v>49</v>
      </c>
      <c r="H164" s="52"/>
      <c r="I164" s="63">
        <v>3086</v>
      </c>
      <c r="J164" s="63" t="s">
        <v>183</v>
      </c>
      <c r="K164" s="64" t="s">
        <v>32</v>
      </c>
      <c r="L164" s="63" t="s">
        <v>55</v>
      </c>
      <c r="M164" s="65">
        <v>2.8</v>
      </c>
      <c r="N164" s="66">
        <v>0</v>
      </c>
      <c r="O164" s="67">
        <v>29</v>
      </c>
      <c r="P164" s="52"/>
      <c r="Q164" s="56">
        <v>3539</v>
      </c>
      <c r="R164" s="56" t="s">
        <v>668</v>
      </c>
      <c r="S164" s="56" t="s">
        <v>32</v>
      </c>
      <c r="T164" s="56" t="s">
        <v>66</v>
      </c>
      <c r="U164" s="61">
        <v>2.1</v>
      </c>
      <c r="V164" s="59">
        <v>0</v>
      </c>
      <c r="W164" s="60">
        <v>0</v>
      </c>
      <c r="X164" s="52"/>
      <c r="Y164" s="52"/>
    </row>
    <row r="165" spans="1:25" x14ac:dyDescent="0.2">
      <c r="A165" s="80">
        <v>3246</v>
      </c>
      <c r="B165" s="63" t="s">
        <v>213</v>
      </c>
      <c r="C165" s="64" t="s">
        <v>32</v>
      </c>
      <c r="D165" s="63" t="s">
        <v>63</v>
      </c>
      <c r="E165" s="65">
        <v>3.7</v>
      </c>
      <c r="F165" s="66">
        <v>2</v>
      </c>
      <c r="G165" s="67">
        <v>95</v>
      </c>
      <c r="H165" s="52"/>
      <c r="I165" s="63">
        <v>3090</v>
      </c>
      <c r="J165" s="63" t="s">
        <v>700</v>
      </c>
      <c r="K165" s="64" t="s">
        <v>32</v>
      </c>
      <c r="L165" s="63" t="s">
        <v>41</v>
      </c>
      <c r="M165" s="65">
        <v>2.8</v>
      </c>
      <c r="N165" s="66">
        <v>0</v>
      </c>
      <c r="O165" s="67">
        <v>5</v>
      </c>
      <c r="P165" s="52"/>
      <c r="Q165" s="56">
        <v>3540</v>
      </c>
      <c r="R165" s="56" t="s">
        <v>699</v>
      </c>
      <c r="S165" s="56" t="s">
        <v>32</v>
      </c>
      <c r="T165" s="56" t="s">
        <v>50</v>
      </c>
      <c r="U165" s="61">
        <v>2.1</v>
      </c>
      <c r="V165" s="59">
        <v>0</v>
      </c>
      <c r="W165" s="60">
        <v>10</v>
      </c>
      <c r="X165" s="52"/>
      <c r="Y165" s="52"/>
    </row>
    <row r="166" spans="1:25" x14ac:dyDescent="0.2">
      <c r="A166" s="80">
        <v>3384</v>
      </c>
      <c r="B166" s="63" t="s">
        <v>299</v>
      </c>
      <c r="C166" s="64" t="s">
        <v>32</v>
      </c>
      <c r="D166" s="63" t="s">
        <v>39</v>
      </c>
      <c r="E166" s="65">
        <v>3.7</v>
      </c>
      <c r="F166" s="66">
        <v>2</v>
      </c>
      <c r="G166" s="67">
        <v>59</v>
      </c>
      <c r="H166" s="52"/>
      <c r="I166" s="63">
        <v>3094</v>
      </c>
      <c r="J166" s="63" t="s">
        <v>212</v>
      </c>
      <c r="K166" s="64" t="s">
        <v>32</v>
      </c>
      <c r="L166" s="63" t="s">
        <v>59</v>
      </c>
      <c r="M166" s="65">
        <v>2.8</v>
      </c>
      <c r="N166" s="66">
        <v>0</v>
      </c>
      <c r="O166" s="67">
        <v>2</v>
      </c>
      <c r="P166" s="52"/>
      <c r="Q166" s="56">
        <v>3445</v>
      </c>
      <c r="R166" s="56" t="s">
        <v>369</v>
      </c>
      <c r="S166" s="56" t="s">
        <v>32</v>
      </c>
      <c r="T166" s="56" t="s">
        <v>52</v>
      </c>
      <c r="U166" s="61">
        <v>2</v>
      </c>
      <c r="V166" s="59">
        <v>0</v>
      </c>
      <c r="W166" s="60">
        <v>0</v>
      </c>
      <c r="X166" s="52"/>
      <c r="Y166" s="52"/>
    </row>
    <row r="167" spans="1:25" x14ac:dyDescent="0.2">
      <c r="A167" s="80">
        <v>3390</v>
      </c>
      <c r="B167" s="63" t="s">
        <v>562</v>
      </c>
      <c r="C167" s="64" t="s">
        <v>32</v>
      </c>
      <c r="D167" s="63" t="s">
        <v>43</v>
      </c>
      <c r="E167" s="65">
        <v>3.7</v>
      </c>
      <c r="F167" s="66">
        <v>0</v>
      </c>
      <c r="G167" s="67">
        <v>16</v>
      </c>
      <c r="H167" s="52"/>
      <c r="I167" s="63">
        <v>3229</v>
      </c>
      <c r="J167" s="63" t="s">
        <v>214</v>
      </c>
      <c r="K167" s="64" t="s">
        <v>32</v>
      </c>
      <c r="L167" s="63" t="s">
        <v>68</v>
      </c>
      <c r="M167" s="65">
        <v>2.8</v>
      </c>
      <c r="N167" s="66">
        <v>1</v>
      </c>
      <c r="O167" s="67">
        <v>48</v>
      </c>
      <c r="P167" s="52"/>
      <c r="Q167" s="56">
        <v>3446</v>
      </c>
      <c r="R167" s="56" t="s">
        <v>370</v>
      </c>
      <c r="S167" s="56" t="s">
        <v>32</v>
      </c>
      <c r="T167" s="56" t="s">
        <v>46</v>
      </c>
      <c r="U167" s="61">
        <v>2</v>
      </c>
      <c r="V167" s="59">
        <v>0</v>
      </c>
      <c r="W167" s="60">
        <v>0</v>
      </c>
      <c r="X167" s="52"/>
      <c r="Y167" s="52"/>
    </row>
    <row r="168" spans="1:25" x14ac:dyDescent="0.2">
      <c r="A168" s="80">
        <v>3518</v>
      </c>
      <c r="B168" s="63" t="s">
        <v>563</v>
      </c>
      <c r="C168" s="64" t="s">
        <v>32</v>
      </c>
      <c r="D168" s="63" t="s">
        <v>58</v>
      </c>
      <c r="E168" s="65">
        <v>3.7</v>
      </c>
      <c r="F168" s="66">
        <v>1</v>
      </c>
      <c r="G168" s="67">
        <v>67</v>
      </c>
      <c r="H168" s="52"/>
      <c r="I168" s="63">
        <v>3295</v>
      </c>
      <c r="J168" s="63" t="s">
        <v>442</v>
      </c>
      <c r="K168" s="64" t="s">
        <v>32</v>
      </c>
      <c r="L168" s="63" t="s">
        <v>390</v>
      </c>
      <c r="M168" s="65">
        <v>2.8</v>
      </c>
      <c r="N168" s="66">
        <v>1</v>
      </c>
      <c r="O168" s="67">
        <v>101</v>
      </c>
      <c r="P168" s="52"/>
      <c r="Q168" s="56">
        <v>3451</v>
      </c>
      <c r="R168" s="56" t="s">
        <v>611</v>
      </c>
      <c r="S168" s="56" t="s">
        <v>32</v>
      </c>
      <c r="T168" s="56" t="s">
        <v>63</v>
      </c>
      <c r="U168" s="61">
        <v>2</v>
      </c>
      <c r="V168" s="59">
        <v>0</v>
      </c>
      <c r="W168" s="60">
        <v>0</v>
      </c>
      <c r="X168" s="52"/>
      <c r="Y168" s="52"/>
    </row>
    <row r="169" spans="1:25" x14ac:dyDescent="0.2">
      <c r="A169" s="80">
        <v>3548</v>
      </c>
      <c r="B169" s="63" t="s">
        <v>701</v>
      </c>
      <c r="C169" s="64" t="s">
        <v>32</v>
      </c>
      <c r="D169" s="63" t="s">
        <v>46</v>
      </c>
      <c r="E169" s="65">
        <v>3.7</v>
      </c>
      <c r="F169" s="66">
        <v>2</v>
      </c>
      <c r="G169" s="67">
        <v>45</v>
      </c>
      <c r="H169" s="52"/>
      <c r="I169" s="63">
        <v>3315</v>
      </c>
      <c r="J169" s="63" t="s">
        <v>157</v>
      </c>
      <c r="K169" s="64" t="s">
        <v>32</v>
      </c>
      <c r="L169" s="63" t="s">
        <v>41</v>
      </c>
      <c r="M169" s="65">
        <v>2.8</v>
      </c>
      <c r="N169" s="66">
        <v>2</v>
      </c>
      <c r="O169" s="67">
        <v>87</v>
      </c>
      <c r="P169" s="52"/>
      <c r="Q169" s="56">
        <v>3523</v>
      </c>
      <c r="R169" s="56" t="s">
        <v>631</v>
      </c>
      <c r="S169" s="56" t="s">
        <v>32</v>
      </c>
      <c r="T169" s="56" t="s">
        <v>287</v>
      </c>
      <c r="U169" s="61">
        <v>2</v>
      </c>
      <c r="V169" s="59">
        <v>0</v>
      </c>
      <c r="W169" s="60">
        <v>0</v>
      </c>
      <c r="X169" s="52"/>
      <c r="Y169" s="52"/>
    </row>
    <row r="170" spans="1:25" x14ac:dyDescent="0.2">
      <c r="A170" s="80">
        <v>3023</v>
      </c>
      <c r="B170" s="63" t="s">
        <v>109</v>
      </c>
      <c r="C170" s="64" t="s">
        <v>32</v>
      </c>
      <c r="D170" s="63" t="s">
        <v>50</v>
      </c>
      <c r="E170" s="65">
        <v>3.6</v>
      </c>
      <c r="F170" s="66">
        <v>0</v>
      </c>
      <c r="G170" s="67">
        <v>32</v>
      </c>
      <c r="H170" s="52"/>
      <c r="I170" s="63">
        <v>3356</v>
      </c>
      <c r="J170" s="63" t="s">
        <v>272</v>
      </c>
      <c r="K170" s="64" t="s">
        <v>32</v>
      </c>
      <c r="L170" s="63" t="s">
        <v>39</v>
      </c>
      <c r="M170" s="65">
        <v>2.8</v>
      </c>
      <c r="N170" s="66">
        <v>0</v>
      </c>
      <c r="O170" s="67">
        <v>72</v>
      </c>
      <c r="P170" s="52"/>
      <c r="Q170" s="56">
        <v>3524</v>
      </c>
      <c r="R170" s="56" t="s">
        <v>633</v>
      </c>
      <c r="S170" s="56" t="s">
        <v>32</v>
      </c>
      <c r="T170" s="56" t="s">
        <v>68</v>
      </c>
      <c r="U170" s="61">
        <v>2</v>
      </c>
      <c r="V170" s="59">
        <v>1</v>
      </c>
      <c r="W170" s="60">
        <v>17</v>
      </c>
      <c r="X170" s="52"/>
      <c r="Y170" s="52"/>
    </row>
    <row r="171" spans="1:25" x14ac:dyDescent="0.2">
      <c r="A171" s="80">
        <v>3236</v>
      </c>
      <c r="B171" s="63" t="s">
        <v>138</v>
      </c>
      <c r="C171" s="64" t="s">
        <v>32</v>
      </c>
      <c r="D171" s="63" t="s">
        <v>66</v>
      </c>
      <c r="E171" s="65">
        <v>3.6</v>
      </c>
      <c r="F171" s="66">
        <v>2</v>
      </c>
      <c r="G171" s="67">
        <v>47</v>
      </c>
      <c r="H171" s="52"/>
      <c r="I171" s="63">
        <v>3357</v>
      </c>
      <c r="J171" s="63" t="s">
        <v>273</v>
      </c>
      <c r="K171" s="64" t="s">
        <v>32</v>
      </c>
      <c r="L171" s="63" t="s">
        <v>48</v>
      </c>
      <c r="M171" s="65">
        <v>2.8</v>
      </c>
      <c r="N171" s="66">
        <v>7</v>
      </c>
      <c r="O171" s="67">
        <v>99</v>
      </c>
      <c r="P171" s="52"/>
      <c r="Q171" s="56">
        <v>3528</v>
      </c>
      <c r="R171" s="56" t="s">
        <v>639</v>
      </c>
      <c r="S171" s="56" t="s">
        <v>32</v>
      </c>
      <c r="T171" s="56" t="s">
        <v>66</v>
      </c>
      <c r="U171" s="61">
        <v>2</v>
      </c>
      <c r="V171" s="59">
        <v>0</v>
      </c>
      <c r="W171" s="60">
        <v>7</v>
      </c>
      <c r="X171" s="52"/>
      <c r="Y171" s="52"/>
    </row>
    <row r="172" spans="1:25" x14ac:dyDescent="0.2">
      <c r="A172" s="80">
        <v>3254</v>
      </c>
      <c r="B172" s="63" t="s">
        <v>520</v>
      </c>
      <c r="C172" s="64" t="s">
        <v>32</v>
      </c>
      <c r="D172" s="63" t="s">
        <v>68</v>
      </c>
      <c r="E172" s="65">
        <v>3.6</v>
      </c>
      <c r="F172" s="66">
        <v>0</v>
      </c>
      <c r="G172" s="67">
        <v>0</v>
      </c>
      <c r="H172" s="52"/>
      <c r="I172" s="63">
        <v>3393</v>
      </c>
      <c r="J172" s="63" t="s">
        <v>445</v>
      </c>
      <c r="K172" s="64" t="s">
        <v>32</v>
      </c>
      <c r="L172" s="63" t="s">
        <v>287</v>
      </c>
      <c r="M172" s="65">
        <v>2.8</v>
      </c>
      <c r="N172" s="66">
        <v>0</v>
      </c>
      <c r="O172" s="67">
        <v>0</v>
      </c>
      <c r="P172" s="52"/>
      <c r="Q172" s="56">
        <v>3529</v>
      </c>
      <c r="R172" s="56" t="s">
        <v>640</v>
      </c>
      <c r="S172" s="56" t="s">
        <v>32</v>
      </c>
      <c r="T172" s="56" t="s">
        <v>52</v>
      </c>
      <c r="U172" s="61">
        <v>2</v>
      </c>
      <c r="V172" s="59">
        <v>0</v>
      </c>
      <c r="W172" s="60">
        <v>22</v>
      </c>
      <c r="X172" s="52"/>
      <c r="Y172" s="52"/>
    </row>
    <row r="173" spans="1:25" x14ac:dyDescent="0.2">
      <c r="A173" s="80">
        <v>3458</v>
      </c>
      <c r="B173" s="63" t="s">
        <v>377</v>
      </c>
      <c r="C173" s="64" t="s">
        <v>32</v>
      </c>
      <c r="D173" s="63" t="s">
        <v>41</v>
      </c>
      <c r="E173" s="65">
        <v>3.6</v>
      </c>
      <c r="F173" s="66">
        <v>2</v>
      </c>
      <c r="G173" s="67">
        <v>134</v>
      </c>
      <c r="H173" s="52"/>
      <c r="I173" s="63">
        <v>3407</v>
      </c>
      <c r="J173" s="63" t="s">
        <v>600</v>
      </c>
      <c r="K173" s="64" t="s">
        <v>32</v>
      </c>
      <c r="L173" s="63" t="s">
        <v>52</v>
      </c>
      <c r="M173" s="65">
        <v>2.8</v>
      </c>
      <c r="N173" s="66">
        <v>0</v>
      </c>
      <c r="O173" s="67">
        <v>0</v>
      </c>
      <c r="P173" s="52"/>
      <c r="Q173" s="56">
        <v>3530</v>
      </c>
      <c r="R173" s="56" t="s">
        <v>641</v>
      </c>
      <c r="S173" s="56" t="s">
        <v>32</v>
      </c>
      <c r="T173" s="56" t="s">
        <v>63</v>
      </c>
      <c r="U173" s="61">
        <v>2</v>
      </c>
      <c r="V173" s="59">
        <v>0</v>
      </c>
      <c r="W173" s="60">
        <v>9</v>
      </c>
      <c r="X173" s="52"/>
      <c r="Y173" s="52"/>
    </row>
    <row r="174" spans="1:25" x14ac:dyDescent="0.2">
      <c r="A174" s="80">
        <v>3017</v>
      </c>
      <c r="B174" s="63" t="s">
        <v>119</v>
      </c>
      <c r="C174" s="64" t="s">
        <v>32</v>
      </c>
      <c r="D174" s="63" t="s">
        <v>68</v>
      </c>
      <c r="E174" s="65">
        <v>3.5</v>
      </c>
      <c r="F174" s="66">
        <v>2</v>
      </c>
      <c r="G174" s="67">
        <v>63</v>
      </c>
      <c r="H174" s="52"/>
      <c r="I174" s="63">
        <v>3417</v>
      </c>
      <c r="J174" s="63" t="s">
        <v>335</v>
      </c>
      <c r="K174" s="64" t="s">
        <v>32</v>
      </c>
      <c r="L174" s="63" t="s">
        <v>72</v>
      </c>
      <c r="M174" s="65">
        <v>2.8</v>
      </c>
      <c r="N174" s="66">
        <v>1</v>
      </c>
      <c r="O174" s="67">
        <v>33</v>
      </c>
      <c r="P174" s="52"/>
      <c r="Q174" s="56">
        <v>3534</v>
      </c>
      <c r="R174" s="56" t="s">
        <v>660</v>
      </c>
      <c r="S174" s="56" t="s">
        <v>32</v>
      </c>
      <c r="T174" s="56" t="s">
        <v>41</v>
      </c>
      <c r="U174" s="61">
        <v>2</v>
      </c>
      <c r="V174" s="59">
        <v>0</v>
      </c>
      <c r="W174" s="60">
        <v>3</v>
      </c>
      <c r="X174" s="52"/>
      <c r="Y174" s="52"/>
    </row>
    <row r="175" spans="1:25" x14ac:dyDescent="0.2">
      <c r="A175" s="80">
        <v>3036</v>
      </c>
      <c r="B175" s="63" t="s">
        <v>200</v>
      </c>
      <c r="C175" s="64" t="s">
        <v>32</v>
      </c>
      <c r="D175" s="63" t="s">
        <v>46</v>
      </c>
      <c r="E175" s="65">
        <v>3.5</v>
      </c>
      <c r="F175" s="66">
        <v>2</v>
      </c>
      <c r="G175" s="67">
        <v>97</v>
      </c>
      <c r="H175" s="52"/>
      <c r="I175" s="63">
        <v>3420</v>
      </c>
      <c r="J175" s="63" t="s">
        <v>337</v>
      </c>
      <c r="K175" s="64" t="s">
        <v>32</v>
      </c>
      <c r="L175" s="63" t="s">
        <v>39</v>
      </c>
      <c r="M175" s="65">
        <v>2.8</v>
      </c>
      <c r="N175" s="66">
        <v>0</v>
      </c>
      <c r="O175" s="67">
        <v>72</v>
      </c>
      <c r="P175" s="52"/>
      <c r="Q175" s="56">
        <v>3537</v>
      </c>
      <c r="R175" s="56" t="s">
        <v>661</v>
      </c>
      <c r="S175" s="56" t="s">
        <v>32</v>
      </c>
      <c r="T175" s="56" t="s">
        <v>400</v>
      </c>
      <c r="U175" s="61">
        <v>2</v>
      </c>
      <c r="V175" s="59">
        <v>0</v>
      </c>
      <c r="W175" s="60">
        <v>4</v>
      </c>
      <c r="X175" s="52"/>
      <c r="Y175" s="52"/>
    </row>
    <row r="176" spans="1:25" x14ac:dyDescent="0.2">
      <c r="A176" s="80">
        <v>3285</v>
      </c>
      <c r="B176" s="63" t="s">
        <v>194</v>
      </c>
      <c r="C176" s="64" t="s">
        <v>32</v>
      </c>
      <c r="D176" s="63" t="s">
        <v>55</v>
      </c>
      <c r="E176" s="65">
        <v>3.5</v>
      </c>
      <c r="F176" s="66">
        <v>0</v>
      </c>
      <c r="G176" s="67">
        <v>99</v>
      </c>
      <c r="H176" s="52"/>
      <c r="I176" s="63">
        <v>3443</v>
      </c>
      <c r="J176" s="63" t="s">
        <v>367</v>
      </c>
      <c r="K176" s="64" t="s">
        <v>32</v>
      </c>
      <c r="L176" s="63" t="s">
        <v>41</v>
      </c>
      <c r="M176" s="65">
        <v>2.8</v>
      </c>
      <c r="N176" s="66">
        <v>0</v>
      </c>
      <c r="O176" s="67">
        <v>62</v>
      </c>
      <c r="P176" s="52"/>
      <c r="Q176" s="56">
        <v>3550</v>
      </c>
      <c r="R176" s="56" t="s">
        <v>714</v>
      </c>
      <c r="S176" s="56" t="s">
        <v>32</v>
      </c>
      <c r="T176" s="56" t="s">
        <v>50</v>
      </c>
      <c r="U176" s="61">
        <v>2</v>
      </c>
      <c r="V176" s="59">
        <v>0</v>
      </c>
      <c r="W176" s="60">
        <v>0</v>
      </c>
      <c r="X176" s="52"/>
      <c r="Y176" s="52"/>
    </row>
    <row r="177" spans="1:25" x14ac:dyDescent="0.2">
      <c r="A177" s="80">
        <v>3301</v>
      </c>
      <c r="B177" s="63" t="s">
        <v>196</v>
      </c>
      <c r="C177" s="64" t="s">
        <v>32</v>
      </c>
      <c r="D177" s="63" t="s">
        <v>72</v>
      </c>
      <c r="E177" s="65">
        <v>3.5</v>
      </c>
      <c r="F177" s="66">
        <v>1</v>
      </c>
      <c r="G177" s="67">
        <v>32</v>
      </c>
      <c r="H177" s="52"/>
      <c r="I177" s="63">
        <v>3483</v>
      </c>
      <c r="J177" s="63" t="s">
        <v>447</v>
      </c>
      <c r="K177" s="64" t="s">
        <v>32</v>
      </c>
      <c r="L177" s="63" t="s">
        <v>48</v>
      </c>
      <c r="M177" s="65">
        <v>2.8</v>
      </c>
      <c r="N177" s="66">
        <v>0</v>
      </c>
      <c r="O177" s="67">
        <v>3</v>
      </c>
      <c r="P177" s="52"/>
      <c r="Q177" s="56">
        <v>3552</v>
      </c>
      <c r="R177" s="56" t="s">
        <v>715</v>
      </c>
      <c r="S177" s="56" t="s">
        <v>32</v>
      </c>
      <c r="T177" s="56" t="s">
        <v>50</v>
      </c>
      <c r="U177" s="61">
        <v>2</v>
      </c>
      <c r="V177" s="59">
        <v>0</v>
      </c>
      <c r="W177" s="60">
        <v>0</v>
      </c>
      <c r="X177" s="52"/>
      <c r="Y177" s="52"/>
    </row>
    <row r="178" spans="1:25" x14ac:dyDescent="0.2">
      <c r="A178" s="80">
        <v>3320</v>
      </c>
      <c r="B178" s="63" t="s">
        <v>198</v>
      </c>
      <c r="C178" s="64" t="s">
        <v>32</v>
      </c>
      <c r="D178" s="63" t="s">
        <v>41</v>
      </c>
      <c r="E178" s="65">
        <v>3.5</v>
      </c>
      <c r="F178" s="66">
        <v>1</v>
      </c>
      <c r="G178" s="67">
        <v>56</v>
      </c>
      <c r="H178" s="52"/>
      <c r="I178" s="63">
        <v>3484</v>
      </c>
      <c r="J178" s="63" t="s">
        <v>448</v>
      </c>
      <c r="K178" s="64" t="s">
        <v>32</v>
      </c>
      <c r="L178" s="63" t="s">
        <v>390</v>
      </c>
      <c r="M178" s="65">
        <v>2.8</v>
      </c>
      <c r="N178" s="66">
        <v>2</v>
      </c>
      <c r="O178" s="67">
        <v>83</v>
      </c>
      <c r="P178" s="52"/>
      <c r="Q178" s="56">
        <v>3553</v>
      </c>
      <c r="R178" s="56" t="s">
        <v>719</v>
      </c>
      <c r="S178" s="56" t="s">
        <v>32</v>
      </c>
      <c r="T178" s="56" t="s">
        <v>52</v>
      </c>
      <c r="U178" s="61">
        <v>2</v>
      </c>
      <c r="V178" s="59">
        <v>0</v>
      </c>
      <c r="W178" s="60">
        <v>1</v>
      </c>
      <c r="X178" s="52"/>
      <c r="Y178" s="52"/>
    </row>
    <row r="179" spans="1:25" x14ac:dyDescent="0.2">
      <c r="A179" s="80">
        <v>3466</v>
      </c>
      <c r="B179" s="63" t="s">
        <v>455</v>
      </c>
      <c r="C179" s="64" t="s">
        <v>32</v>
      </c>
      <c r="D179" s="63" t="s">
        <v>400</v>
      </c>
      <c r="E179" s="65">
        <v>3.5</v>
      </c>
      <c r="F179" s="66">
        <v>2</v>
      </c>
      <c r="G179" s="67">
        <v>122</v>
      </c>
      <c r="H179" s="52"/>
      <c r="I179" s="63">
        <v>3485</v>
      </c>
      <c r="J179" s="63" t="s">
        <v>565</v>
      </c>
      <c r="K179" s="64" t="s">
        <v>32</v>
      </c>
      <c r="L179" s="63" t="s">
        <v>390</v>
      </c>
      <c r="M179" s="65">
        <v>2.8</v>
      </c>
      <c r="N179" s="66">
        <v>0</v>
      </c>
      <c r="O179" s="67">
        <v>0</v>
      </c>
      <c r="P179" s="52"/>
      <c r="Q179" s="56">
        <v>4001</v>
      </c>
      <c r="R179" s="56" t="s">
        <v>218</v>
      </c>
      <c r="S179" s="56" t="s">
        <v>34</v>
      </c>
      <c r="T179" s="56" t="s">
        <v>48</v>
      </c>
      <c r="U179" s="61">
        <v>7</v>
      </c>
      <c r="V179" s="59">
        <v>0</v>
      </c>
      <c r="W179" s="60">
        <v>151</v>
      </c>
      <c r="X179" s="52"/>
      <c r="Y179" s="52"/>
    </row>
    <row r="180" spans="1:25" x14ac:dyDescent="0.2">
      <c r="A180" s="80">
        <v>3467</v>
      </c>
      <c r="B180" s="63" t="s">
        <v>457</v>
      </c>
      <c r="C180" s="64" t="s">
        <v>32</v>
      </c>
      <c r="D180" s="63" t="s">
        <v>388</v>
      </c>
      <c r="E180" s="65">
        <v>3.5</v>
      </c>
      <c r="F180" s="66">
        <v>0</v>
      </c>
      <c r="G180" s="67">
        <v>62</v>
      </c>
      <c r="H180" s="52"/>
      <c r="I180" s="63">
        <v>3508</v>
      </c>
      <c r="J180" s="63" t="s">
        <v>531</v>
      </c>
      <c r="K180" s="64" t="s">
        <v>32</v>
      </c>
      <c r="L180" s="63" t="s">
        <v>59</v>
      </c>
      <c r="M180" s="65">
        <v>2.8</v>
      </c>
      <c r="N180" s="66">
        <v>0</v>
      </c>
      <c r="O180" s="67">
        <v>23</v>
      </c>
      <c r="P180" s="52"/>
      <c r="Q180" s="56">
        <v>4163</v>
      </c>
      <c r="R180" s="56" t="s">
        <v>282</v>
      </c>
      <c r="S180" s="56" t="s">
        <v>34</v>
      </c>
      <c r="T180" s="56" t="s">
        <v>37</v>
      </c>
      <c r="U180" s="61">
        <v>6.8</v>
      </c>
      <c r="V180" s="59">
        <v>2</v>
      </c>
      <c r="W180" s="60">
        <v>190</v>
      </c>
      <c r="X180" s="52"/>
      <c r="Y180" s="52"/>
    </row>
    <row r="181" spans="1:25" x14ac:dyDescent="0.2">
      <c r="A181" s="80">
        <v>3517</v>
      </c>
      <c r="B181" s="63" t="s">
        <v>567</v>
      </c>
      <c r="C181" s="64" t="s">
        <v>32</v>
      </c>
      <c r="D181" s="63" t="s">
        <v>43</v>
      </c>
      <c r="E181" s="65">
        <v>3.5</v>
      </c>
      <c r="F181" s="66">
        <v>5</v>
      </c>
      <c r="G181" s="67">
        <v>71</v>
      </c>
      <c r="H181" s="52"/>
      <c r="I181" s="63">
        <v>3514</v>
      </c>
      <c r="J181" s="63" t="s">
        <v>541</v>
      </c>
      <c r="K181" s="64" t="s">
        <v>32</v>
      </c>
      <c r="L181" s="63" t="s">
        <v>68</v>
      </c>
      <c r="M181" s="65">
        <v>2.8</v>
      </c>
      <c r="N181" s="66">
        <v>0</v>
      </c>
      <c r="O181" s="67">
        <v>3</v>
      </c>
      <c r="P181" s="52"/>
      <c r="Q181" s="56">
        <v>4002</v>
      </c>
      <c r="R181" s="56" t="s">
        <v>216</v>
      </c>
      <c r="S181" s="56" t="s">
        <v>34</v>
      </c>
      <c r="T181" s="56" t="s">
        <v>43</v>
      </c>
      <c r="U181" s="61">
        <v>6.6</v>
      </c>
      <c r="V181" s="59">
        <v>15</v>
      </c>
      <c r="W181" s="60">
        <v>152</v>
      </c>
      <c r="X181" s="52"/>
      <c r="Y181" s="52"/>
    </row>
    <row r="182" spans="1:25" x14ac:dyDescent="0.2">
      <c r="A182" s="80">
        <v>3527</v>
      </c>
      <c r="B182" s="63" t="s">
        <v>635</v>
      </c>
      <c r="C182" s="64" t="s">
        <v>32</v>
      </c>
      <c r="D182" s="63" t="s">
        <v>50</v>
      </c>
      <c r="E182" s="65">
        <v>3.5</v>
      </c>
      <c r="F182" s="66">
        <v>1</v>
      </c>
      <c r="G182" s="67">
        <v>19</v>
      </c>
      <c r="H182" s="52"/>
      <c r="I182" s="63">
        <v>3516</v>
      </c>
      <c r="J182" s="63" t="s">
        <v>566</v>
      </c>
      <c r="K182" s="64" t="s">
        <v>32</v>
      </c>
      <c r="L182" s="63" t="s">
        <v>63</v>
      </c>
      <c r="M182" s="65">
        <v>2.8</v>
      </c>
      <c r="N182" s="66">
        <v>2</v>
      </c>
      <c r="O182" s="67">
        <v>90</v>
      </c>
      <c r="P182" s="52"/>
      <c r="Q182" s="56">
        <v>4125</v>
      </c>
      <c r="R182" s="56" t="s">
        <v>222</v>
      </c>
      <c r="S182" s="56" t="s">
        <v>34</v>
      </c>
      <c r="T182" s="56" t="s">
        <v>50</v>
      </c>
      <c r="U182" s="61">
        <v>6.5</v>
      </c>
      <c r="V182" s="59">
        <v>7</v>
      </c>
      <c r="W182" s="60">
        <v>157</v>
      </c>
      <c r="X182" s="52"/>
      <c r="Y182" s="52"/>
    </row>
    <row r="183" spans="1:25" x14ac:dyDescent="0.2">
      <c r="A183" s="80">
        <v>3060</v>
      </c>
      <c r="B183" s="63" t="s">
        <v>182</v>
      </c>
      <c r="C183" s="64" t="s">
        <v>32</v>
      </c>
      <c r="D183" s="63" t="s">
        <v>43</v>
      </c>
      <c r="E183" s="65">
        <v>3.4</v>
      </c>
      <c r="F183" s="66">
        <v>0</v>
      </c>
      <c r="G183" s="67">
        <v>46</v>
      </c>
      <c r="H183" s="52"/>
      <c r="I183" s="63">
        <v>3544</v>
      </c>
      <c r="J183" s="63" t="s">
        <v>702</v>
      </c>
      <c r="K183" s="64" t="s">
        <v>32</v>
      </c>
      <c r="L183" s="63" t="s">
        <v>287</v>
      </c>
      <c r="M183" s="65">
        <v>2.8</v>
      </c>
      <c r="N183" s="66">
        <v>7</v>
      </c>
      <c r="O183" s="67">
        <v>19</v>
      </c>
      <c r="P183" s="52"/>
      <c r="Q183" s="56">
        <v>4009</v>
      </c>
      <c r="R183" s="56" t="s">
        <v>221</v>
      </c>
      <c r="S183" s="56" t="s">
        <v>34</v>
      </c>
      <c r="T183" s="56" t="s">
        <v>39</v>
      </c>
      <c r="U183" s="61">
        <v>6.4</v>
      </c>
      <c r="V183" s="59">
        <v>3</v>
      </c>
      <c r="W183" s="60">
        <v>173</v>
      </c>
      <c r="X183" s="52"/>
      <c r="Y183" s="52"/>
    </row>
    <row r="184" spans="1:25" x14ac:dyDescent="0.2">
      <c r="A184" s="80">
        <v>3074</v>
      </c>
      <c r="B184" s="63" t="s">
        <v>184</v>
      </c>
      <c r="C184" s="64" t="s">
        <v>32</v>
      </c>
      <c r="D184" s="63" t="s">
        <v>36</v>
      </c>
      <c r="E184" s="65">
        <v>3.4</v>
      </c>
      <c r="F184" s="66">
        <v>1</v>
      </c>
      <c r="G184" s="67">
        <v>13</v>
      </c>
      <c r="H184" s="52"/>
      <c r="I184" s="63">
        <v>3547</v>
      </c>
      <c r="J184" s="63" t="s">
        <v>703</v>
      </c>
      <c r="K184" s="64" t="s">
        <v>32</v>
      </c>
      <c r="L184" s="63" t="s">
        <v>55</v>
      </c>
      <c r="M184" s="65">
        <v>2.8</v>
      </c>
      <c r="N184" s="66">
        <v>0</v>
      </c>
      <c r="O184" s="67">
        <v>19</v>
      </c>
      <c r="P184" s="52"/>
      <c r="Q184" s="56">
        <v>4147</v>
      </c>
      <c r="R184" s="56" t="s">
        <v>219</v>
      </c>
      <c r="S184" s="56" t="s">
        <v>34</v>
      </c>
      <c r="T184" s="56" t="s">
        <v>37</v>
      </c>
      <c r="U184" s="61">
        <v>6.3</v>
      </c>
      <c r="V184" s="59">
        <v>1</v>
      </c>
      <c r="W184" s="60">
        <v>125</v>
      </c>
      <c r="X184" s="52"/>
      <c r="Y184" s="52"/>
    </row>
    <row r="185" spans="1:25" x14ac:dyDescent="0.2">
      <c r="A185" s="80">
        <v>3158</v>
      </c>
      <c r="B185" s="63" t="s">
        <v>228</v>
      </c>
      <c r="C185" s="64" t="s">
        <v>32</v>
      </c>
      <c r="D185" s="63" t="s">
        <v>66</v>
      </c>
      <c r="E185" s="65">
        <v>3.4</v>
      </c>
      <c r="F185" s="66">
        <v>2</v>
      </c>
      <c r="G185" s="67">
        <v>88</v>
      </c>
      <c r="H185" s="52"/>
      <c r="I185" s="63">
        <v>3066</v>
      </c>
      <c r="J185" s="63" t="s">
        <v>614</v>
      </c>
      <c r="K185" s="64" t="s">
        <v>32</v>
      </c>
      <c r="L185" s="63" t="s">
        <v>37</v>
      </c>
      <c r="M185" s="65">
        <v>2.7</v>
      </c>
      <c r="N185" s="66">
        <v>0</v>
      </c>
      <c r="O185" s="67">
        <v>0</v>
      </c>
      <c r="P185" s="52"/>
      <c r="Q185" s="56">
        <v>4006</v>
      </c>
      <c r="R185" s="56" t="s">
        <v>561</v>
      </c>
      <c r="S185" s="56" t="s">
        <v>34</v>
      </c>
      <c r="T185" s="56" t="s">
        <v>39</v>
      </c>
      <c r="U185" s="61">
        <v>6.2</v>
      </c>
      <c r="V185" s="59">
        <v>0</v>
      </c>
      <c r="W185" s="60">
        <v>0</v>
      </c>
      <c r="X185" s="52"/>
      <c r="Y185" s="52"/>
    </row>
    <row r="186" spans="1:25" x14ac:dyDescent="0.2">
      <c r="A186" s="80">
        <v>3162</v>
      </c>
      <c r="B186" s="63" t="s">
        <v>192</v>
      </c>
      <c r="C186" s="64" t="s">
        <v>32</v>
      </c>
      <c r="D186" s="63" t="s">
        <v>58</v>
      </c>
      <c r="E186" s="65">
        <v>3.4</v>
      </c>
      <c r="F186" s="66">
        <v>1</v>
      </c>
      <c r="G186" s="67">
        <v>58</v>
      </c>
      <c r="H186" s="52"/>
      <c r="I186" s="63">
        <v>3087</v>
      </c>
      <c r="J186" s="63" t="s">
        <v>211</v>
      </c>
      <c r="K186" s="64" t="s">
        <v>32</v>
      </c>
      <c r="L186" s="63" t="s">
        <v>63</v>
      </c>
      <c r="M186" s="65">
        <v>2.7</v>
      </c>
      <c r="N186" s="66">
        <v>2</v>
      </c>
      <c r="O186" s="67">
        <v>31</v>
      </c>
      <c r="P186" s="52"/>
      <c r="Q186" s="56">
        <v>4114</v>
      </c>
      <c r="R186" s="56" t="s">
        <v>220</v>
      </c>
      <c r="S186" s="56" t="s">
        <v>34</v>
      </c>
      <c r="T186" s="56" t="s">
        <v>48</v>
      </c>
      <c r="U186" s="61">
        <v>6.1</v>
      </c>
      <c r="V186" s="59">
        <v>2</v>
      </c>
      <c r="W186" s="60">
        <v>167</v>
      </c>
      <c r="X186" s="52"/>
      <c r="Y186" s="52"/>
    </row>
    <row r="187" spans="1:25" x14ac:dyDescent="0.2">
      <c r="A187" s="80">
        <v>3244</v>
      </c>
      <c r="B187" s="63" t="s">
        <v>230</v>
      </c>
      <c r="C187" s="64" t="s">
        <v>32</v>
      </c>
      <c r="D187" s="63" t="s">
        <v>52</v>
      </c>
      <c r="E187" s="65">
        <v>3.4</v>
      </c>
      <c r="F187" s="66">
        <v>1</v>
      </c>
      <c r="G187" s="67">
        <v>71</v>
      </c>
      <c r="H187" s="52"/>
      <c r="I187" s="63">
        <v>3242</v>
      </c>
      <c r="J187" s="63" t="s">
        <v>203</v>
      </c>
      <c r="K187" s="64" t="s">
        <v>32</v>
      </c>
      <c r="L187" s="63" t="s">
        <v>59</v>
      </c>
      <c r="M187" s="65">
        <v>2.7</v>
      </c>
      <c r="N187" s="66">
        <v>0</v>
      </c>
      <c r="O187" s="67">
        <v>41</v>
      </c>
      <c r="P187" s="52"/>
      <c r="Q187" s="56">
        <v>4007</v>
      </c>
      <c r="R187" s="56" t="s">
        <v>224</v>
      </c>
      <c r="S187" s="56" t="s">
        <v>34</v>
      </c>
      <c r="T187" s="56" t="s">
        <v>58</v>
      </c>
      <c r="U187" s="61">
        <v>6</v>
      </c>
      <c r="V187" s="59">
        <v>2</v>
      </c>
      <c r="W187" s="60">
        <v>201</v>
      </c>
      <c r="X187" s="52"/>
      <c r="Y187" s="52"/>
    </row>
    <row r="188" spans="1:25" x14ac:dyDescent="0.2">
      <c r="A188" s="80">
        <v>3261</v>
      </c>
      <c r="B188" s="63" t="s">
        <v>195</v>
      </c>
      <c r="C188" s="64" t="s">
        <v>32</v>
      </c>
      <c r="D188" s="63" t="s">
        <v>63</v>
      </c>
      <c r="E188" s="65">
        <v>3.4</v>
      </c>
      <c r="F188" s="66">
        <v>2</v>
      </c>
      <c r="G188" s="67">
        <v>59</v>
      </c>
      <c r="H188" s="52"/>
      <c r="I188" s="63">
        <v>3286</v>
      </c>
      <c r="J188" s="63" t="s">
        <v>233</v>
      </c>
      <c r="K188" s="64" t="s">
        <v>32</v>
      </c>
      <c r="L188" s="63" t="s">
        <v>55</v>
      </c>
      <c r="M188" s="65">
        <v>2.7</v>
      </c>
      <c r="N188" s="66">
        <v>0</v>
      </c>
      <c r="O188" s="67">
        <v>33</v>
      </c>
      <c r="P188" s="52"/>
      <c r="Q188" s="56">
        <v>4039</v>
      </c>
      <c r="R188" s="56" t="s">
        <v>318</v>
      </c>
      <c r="S188" s="56" t="s">
        <v>34</v>
      </c>
      <c r="T188" s="56" t="s">
        <v>43</v>
      </c>
      <c r="U188" s="61">
        <v>5.9</v>
      </c>
      <c r="V188" s="59">
        <v>5</v>
      </c>
      <c r="W188" s="60">
        <v>171</v>
      </c>
      <c r="X188" s="52"/>
      <c r="Y188" s="52"/>
    </row>
    <row r="189" spans="1:25" x14ac:dyDescent="0.2">
      <c r="A189" s="80">
        <v>3385</v>
      </c>
      <c r="B189" s="63" t="s">
        <v>311</v>
      </c>
      <c r="C189" s="64" t="s">
        <v>32</v>
      </c>
      <c r="D189" s="63" t="s">
        <v>287</v>
      </c>
      <c r="E189" s="65">
        <v>3.4</v>
      </c>
      <c r="F189" s="66">
        <v>2</v>
      </c>
      <c r="G189" s="67">
        <v>82</v>
      </c>
      <c r="H189" s="68"/>
      <c r="I189" s="63">
        <v>3300</v>
      </c>
      <c r="J189" s="63" t="s">
        <v>582</v>
      </c>
      <c r="K189" s="64" t="s">
        <v>32</v>
      </c>
      <c r="L189" s="63" t="s">
        <v>72</v>
      </c>
      <c r="M189" s="65">
        <v>2.7</v>
      </c>
      <c r="N189" s="66">
        <v>0</v>
      </c>
      <c r="O189" s="67">
        <v>0</v>
      </c>
      <c r="P189" s="52"/>
      <c r="Q189" s="56">
        <v>4024</v>
      </c>
      <c r="R189" s="56" t="s">
        <v>235</v>
      </c>
      <c r="S189" s="56" t="s">
        <v>34</v>
      </c>
      <c r="T189" s="56" t="s">
        <v>59</v>
      </c>
      <c r="U189" s="61">
        <v>5.5</v>
      </c>
      <c r="V189" s="59">
        <v>2</v>
      </c>
      <c r="W189" s="60">
        <v>118</v>
      </c>
      <c r="X189" s="52"/>
      <c r="Y189" s="52"/>
    </row>
    <row r="190" spans="1:25" x14ac:dyDescent="0.2">
      <c r="A190" s="80">
        <v>3468</v>
      </c>
      <c r="B190" s="63" t="s">
        <v>459</v>
      </c>
      <c r="C190" s="64" t="s">
        <v>32</v>
      </c>
      <c r="D190" s="63" t="s">
        <v>388</v>
      </c>
      <c r="E190" s="65">
        <v>3.4</v>
      </c>
      <c r="F190" s="66">
        <v>0</v>
      </c>
      <c r="G190" s="67">
        <v>43</v>
      </c>
      <c r="H190" s="52"/>
      <c r="I190" s="63">
        <v>3332</v>
      </c>
      <c r="J190" s="63" t="s">
        <v>569</v>
      </c>
      <c r="K190" s="64" t="s">
        <v>32</v>
      </c>
      <c r="L190" s="63" t="s">
        <v>41</v>
      </c>
      <c r="M190" s="65">
        <v>2.7</v>
      </c>
      <c r="N190" s="66">
        <v>0</v>
      </c>
      <c r="O190" s="67">
        <v>0</v>
      </c>
      <c r="P190" s="52"/>
      <c r="Q190" s="56">
        <v>4167</v>
      </c>
      <c r="R190" s="56" t="s">
        <v>488</v>
      </c>
      <c r="S190" s="56" t="s">
        <v>34</v>
      </c>
      <c r="T190" s="56" t="s">
        <v>46</v>
      </c>
      <c r="U190" s="61">
        <v>5.4</v>
      </c>
      <c r="V190" s="59">
        <v>0</v>
      </c>
      <c r="W190" s="60">
        <v>0</v>
      </c>
      <c r="X190" s="52"/>
      <c r="Y190" s="52"/>
    </row>
    <row r="191" spans="1:25" x14ac:dyDescent="0.2">
      <c r="A191" s="80">
        <v>3082</v>
      </c>
      <c r="B191" s="63" t="s">
        <v>171</v>
      </c>
      <c r="C191" s="64" t="s">
        <v>32</v>
      </c>
      <c r="D191" s="63" t="s">
        <v>52</v>
      </c>
      <c r="E191" s="65">
        <v>3.3</v>
      </c>
      <c r="F191" s="66">
        <v>1</v>
      </c>
      <c r="G191" s="67">
        <v>107</v>
      </c>
      <c r="H191" s="52"/>
      <c r="I191" s="63">
        <v>3345</v>
      </c>
      <c r="J191" s="63" t="s">
        <v>264</v>
      </c>
      <c r="K191" s="64" t="s">
        <v>32</v>
      </c>
      <c r="L191" s="63" t="s">
        <v>72</v>
      </c>
      <c r="M191" s="65">
        <v>2.7</v>
      </c>
      <c r="N191" s="66">
        <v>0</v>
      </c>
      <c r="O191" s="67">
        <v>0</v>
      </c>
      <c r="P191" s="52"/>
      <c r="Q191" s="56">
        <v>4182</v>
      </c>
      <c r="R191" s="56" t="s">
        <v>323</v>
      </c>
      <c r="S191" s="56" t="s">
        <v>34</v>
      </c>
      <c r="T191" s="56" t="s">
        <v>287</v>
      </c>
      <c r="U191" s="61">
        <v>5.4</v>
      </c>
      <c r="V191" s="59">
        <v>5</v>
      </c>
      <c r="W191" s="60">
        <v>188</v>
      </c>
      <c r="X191" s="52"/>
      <c r="Y191" s="52"/>
    </row>
    <row r="192" spans="1:25" x14ac:dyDescent="0.2">
      <c r="A192" s="80">
        <v>3095</v>
      </c>
      <c r="B192" s="63" t="s">
        <v>185</v>
      </c>
      <c r="C192" s="64" t="s">
        <v>32</v>
      </c>
      <c r="D192" s="63" t="s">
        <v>63</v>
      </c>
      <c r="E192" s="65">
        <v>3.3</v>
      </c>
      <c r="F192" s="66">
        <v>0</v>
      </c>
      <c r="G192" s="67">
        <v>64</v>
      </c>
      <c r="H192" s="52"/>
      <c r="I192" s="63">
        <v>3394</v>
      </c>
      <c r="J192" s="63" t="s">
        <v>312</v>
      </c>
      <c r="K192" s="64" t="s">
        <v>32</v>
      </c>
      <c r="L192" s="63" t="s">
        <v>287</v>
      </c>
      <c r="M192" s="65">
        <v>2.7</v>
      </c>
      <c r="N192" s="66">
        <v>0</v>
      </c>
      <c r="O192" s="67">
        <v>15</v>
      </c>
      <c r="P192" s="52"/>
      <c r="Q192" s="56">
        <v>4213</v>
      </c>
      <c r="R192" s="56" t="s">
        <v>540</v>
      </c>
      <c r="S192" s="56" t="s">
        <v>34</v>
      </c>
      <c r="T192" s="56" t="s">
        <v>68</v>
      </c>
      <c r="U192" s="61">
        <v>5.4</v>
      </c>
      <c r="V192" s="59">
        <v>0</v>
      </c>
      <c r="W192" s="60">
        <v>44</v>
      </c>
      <c r="X192" s="52"/>
      <c r="Y192" s="52"/>
    </row>
    <row r="193" spans="1:25" x14ac:dyDescent="0.2">
      <c r="A193" s="80">
        <v>3121</v>
      </c>
      <c r="B193" s="63" t="s">
        <v>322</v>
      </c>
      <c r="C193" s="64" t="s">
        <v>32</v>
      </c>
      <c r="D193" s="63" t="s">
        <v>46</v>
      </c>
      <c r="E193" s="65">
        <v>3.3</v>
      </c>
      <c r="F193" s="66">
        <v>0</v>
      </c>
      <c r="G193" s="67">
        <v>85</v>
      </c>
      <c r="H193" s="52"/>
      <c r="I193" s="63">
        <v>3503</v>
      </c>
      <c r="J193" s="63" t="s">
        <v>497</v>
      </c>
      <c r="K193" s="64" t="s">
        <v>32</v>
      </c>
      <c r="L193" s="63" t="s">
        <v>388</v>
      </c>
      <c r="M193" s="65">
        <v>2.7</v>
      </c>
      <c r="N193" s="66">
        <v>0</v>
      </c>
      <c r="O193" s="67">
        <v>17</v>
      </c>
      <c r="P193" s="52"/>
      <c r="Q193" s="56">
        <v>4046</v>
      </c>
      <c r="R193" s="56" t="s">
        <v>241</v>
      </c>
      <c r="S193" s="56" t="s">
        <v>34</v>
      </c>
      <c r="T193" s="56" t="s">
        <v>59</v>
      </c>
      <c r="U193" s="61">
        <v>5.3</v>
      </c>
      <c r="V193" s="59">
        <v>2</v>
      </c>
      <c r="W193" s="60">
        <v>88</v>
      </c>
      <c r="X193" s="52"/>
      <c r="Y193" s="52"/>
    </row>
    <row r="194" spans="1:25" x14ac:dyDescent="0.2">
      <c r="A194" s="80">
        <v>3211</v>
      </c>
      <c r="B194" s="63" t="s">
        <v>229</v>
      </c>
      <c r="C194" s="64" t="s">
        <v>32</v>
      </c>
      <c r="D194" s="63" t="s">
        <v>43</v>
      </c>
      <c r="E194" s="65">
        <v>3.3</v>
      </c>
      <c r="F194" s="66">
        <v>2</v>
      </c>
      <c r="G194" s="67">
        <v>68</v>
      </c>
      <c r="H194" s="52"/>
      <c r="I194" s="63">
        <v>3507</v>
      </c>
      <c r="J194" s="63" t="s">
        <v>510</v>
      </c>
      <c r="K194" s="64" t="s">
        <v>32</v>
      </c>
      <c r="L194" s="63" t="s">
        <v>390</v>
      </c>
      <c r="M194" s="65">
        <v>2.7</v>
      </c>
      <c r="N194" s="66">
        <v>2</v>
      </c>
      <c r="O194" s="67">
        <v>36</v>
      </c>
      <c r="P194" s="52"/>
      <c r="Q194" s="56">
        <v>4139</v>
      </c>
      <c r="R194" s="56" t="s">
        <v>197</v>
      </c>
      <c r="S194" s="56" t="s">
        <v>34</v>
      </c>
      <c r="T194" s="56" t="s">
        <v>58</v>
      </c>
      <c r="U194" s="61">
        <v>5.2</v>
      </c>
      <c r="V194" s="59">
        <v>2</v>
      </c>
      <c r="W194" s="60">
        <v>126</v>
      </c>
      <c r="X194" s="52"/>
      <c r="Y194" s="52"/>
    </row>
    <row r="195" spans="1:25" x14ac:dyDescent="0.2">
      <c r="A195" s="80">
        <v>3317</v>
      </c>
      <c r="B195" s="63" t="s">
        <v>248</v>
      </c>
      <c r="C195" s="64" t="s">
        <v>32</v>
      </c>
      <c r="D195" s="63" t="s">
        <v>41</v>
      </c>
      <c r="E195" s="65">
        <v>3.3</v>
      </c>
      <c r="F195" s="66">
        <v>0</v>
      </c>
      <c r="G195" s="67">
        <v>66</v>
      </c>
      <c r="H195" s="52"/>
      <c r="I195" s="63">
        <v>3509</v>
      </c>
      <c r="J195" s="63" t="s">
        <v>532</v>
      </c>
      <c r="K195" s="64" t="s">
        <v>32</v>
      </c>
      <c r="L195" s="63" t="s">
        <v>400</v>
      </c>
      <c r="M195" s="65">
        <v>2.7</v>
      </c>
      <c r="N195" s="66">
        <v>1</v>
      </c>
      <c r="O195" s="67">
        <v>46</v>
      </c>
      <c r="P195" s="52"/>
      <c r="Q195" s="56">
        <v>4017</v>
      </c>
      <c r="R195" s="56" t="s">
        <v>239</v>
      </c>
      <c r="S195" s="56" t="s">
        <v>34</v>
      </c>
      <c r="T195" s="56" t="s">
        <v>63</v>
      </c>
      <c r="U195" s="61">
        <v>5.0999999999999996</v>
      </c>
      <c r="V195" s="59">
        <v>2</v>
      </c>
      <c r="W195" s="60">
        <v>100</v>
      </c>
      <c r="X195" s="52"/>
      <c r="Y195" s="52"/>
    </row>
    <row r="196" spans="1:25" x14ac:dyDescent="0.2">
      <c r="A196" s="80">
        <v>3427</v>
      </c>
      <c r="B196" s="63" t="s">
        <v>345</v>
      </c>
      <c r="C196" s="64" t="s">
        <v>32</v>
      </c>
      <c r="D196" s="63" t="s">
        <v>59</v>
      </c>
      <c r="E196" s="65">
        <v>3.3</v>
      </c>
      <c r="F196" s="66">
        <v>2</v>
      </c>
      <c r="G196" s="67">
        <v>59</v>
      </c>
      <c r="H196" s="52"/>
      <c r="I196" s="63">
        <v>3512</v>
      </c>
      <c r="J196" s="63" t="s">
        <v>542</v>
      </c>
      <c r="K196" s="64" t="s">
        <v>32</v>
      </c>
      <c r="L196" s="63" t="s">
        <v>287</v>
      </c>
      <c r="M196" s="65">
        <v>2.7</v>
      </c>
      <c r="N196" s="66">
        <v>1</v>
      </c>
      <c r="O196" s="67">
        <v>64</v>
      </c>
      <c r="P196" s="52"/>
      <c r="Q196" s="56">
        <v>4061</v>
      </c>
      <c r="R196" s="56" t="s">
        <v>190</v>
      </c>
      <c r="S196" s="56" t="s">
        <v>34</v>
      </c>
      <c r="T196" s="56" t="s">
        <v>55</v>
      </c>
      <c r="U196" s="61">
        <v>5.0999999999999996</v>
      </c>
      <c r="V196" s="59">
        <v>0</v>
      </c>
      <c r="W196" s="60">
        <v>62</v>
      </c>
      <c r="X196" s="52"/>
      <c r="Y196" s="52"/>
    </row>
    <row r="197" spans="1:25" x14ac:dyDescent="0.2">
      <c r="A197" s="80">
        <v>3432</v>
      </c>
      <c r="B197" s="63" t="s">
        <v>352</v>
      </c>
      <c r="C197" s="64" t="s">
        <v>32</v>
      </c>
      <c r="D197" s="63" t="s">
        <v>68</v>
      </c>
      <c r="E197" s="65">
        <v>3.3</v>
      </c>
      <c r="F197" s="66">
        <v>0</v>
      </c>
      <c r="G197" s="67">
        <v>67</v>
      </c>
      <c r="H197" s="52"/>
      <c r="I197" s="63">
        <v>3515</v>
      </c>
      <c r="J197" s="63" t="s">
        <v>570</v>
      </c>
      <c r="K197" s="64" t="s">
        <v>32</v>
      </c>
      <c r="L197" s="63" t="s">
        <v>388</v>
      </c>
      <c r="M197" s="65">
        <v>2.7</v>
      </c>
      <c r="N197" s="66">
        <v>0</v>
      </c>
      <c r="O197" s="67">
        <v>20</v>
      </c>
      <c r="P197" s="52"/>
      <c r="Q197" s="56">
        <v>4026</v>
      </c>
      <c r="R197" s="56" t="s">
        <v>244</v>
      </c>
      <c r="S197" s="56" t="s">
        <v>34</v>
      </c>
      <c r="T197" s="56" t="s">
        <v>52</v>
      </c>
      <c r="U197" s="61">
        <v>5</v>
      </c>
      <c r="V197" s="59">
        <v>5</v>
      </c>
      <c r="W197" s="60">
        <v>195</v>
      </c>
      <c r="X197" s="52"/>
      <c r="Y197" s="52"/>
    </row>
    <row r="198" spans="1:25" ht="10.8" thickBot="1" x14ac:dyDescent="0.25">
      <c r="A198" s="81">
        <v>3469</v>
      </c>
      <c r="B198" s="70" t="s">
        <v>464</v>
      </c>
      <c r="C198" s="71" t="s">
        <v>32</v>
      </c>
      <c r="D198" s="70" t="s">
        <v>400</v>
      </c>
      <c r="E198" s="72">
        <v>3.3</v>
      </c>
      <c r="F198" s="73">
        <v>5</v>
      </c>
      <c r="G198" s="74">
        <v>74</v>
      </c>
      <c r="H198" s="75"/>
      <c r="I198" s="70">
        <v>3538</v>
      </c>
      <c r="J198" s="70" t="s">
        <v>669</v>
      </c>
      <c r="K198" s="71" t="s">
        <v>32</v>
      </c>
      <c r="L198" s="70" t="s">
        <v>41</v>
      </c>
      <c r="M198" s="72">
        <v>2.7</v>
      </c>
      <c r="N198" s="73">
        <v>2</v>
      </c>
      <c r="O198" s="74">
        <v>20</v>
      </c>
      <c r="P198" s="75"/>
      <c r="Q198" s="76">
        <v>4027</v>
      </c>
      <c r="R198" s="76" t="s">
        <v>245</v>
      </c>
      <c r="S198" s="76" t="s">
        <v>34</v>
      </c>
      <c r="T198" s="76" t="s">
        <v>63</v>
      </c>
      <c r="U198" s="77">
        <v>5</v>
      </c>
      <c r="V198" s="78">
        <v>0</v>
      </c>
      <c r="W198" s="82">
        <v>46</v>
      </c>
      <c r="X198" s="52"/>
      <c r="Y198" s="52"/>
    </row>
    <row r="199" spans="1:25" ht="12" customHeight="1" thickTop="1" x14ac:dyDescent="0.2">
      <c r="A199" s="126" t="s">
        <v>0</v>
      </c>
      <c r="B199" s="121" t="s">
        <v>1</v>
      </c>
      <c r="C199" s="121" t="s">
        <v>2</v>
      </c>
      <c r="D199" s="121" t="s">
        <v>3</v>
      </c>
      <c r="E199" s="123" t="s">
        <v>4</v>
      </c>
      <c r="F199" s="119" t="s">
        <v>5</v>
      </c>
      <c r="G199" s="128"/>
      <c r="H199" s="51"/>
      <c r="I199" s="117" t="s">
        <v>0</v>
      </c>
      <c r="J199" s="121" t="s">
        <v>1</v>
      </c>
      <c r="K199" s="121" t="s">
        <v>2</v>
      </c>
      <c r="L199" s="121" t="s">
        <v>3</v>
      </c>
      <c r="M199" s="123" t="s">
        <v>4</v>
      </c>
      <c r="N199" s="119" t="s">
        <v>5</v>
      </c>
      <c r="O199" s="128"/>
      <c r="P199" s="51"/>
      <c r="Q199" s="117" t="s">
        <v>0</v>
      </c>
      <c r="R199" s="121" t="s">
        <v>1</v>
      </c>
      <c r="S199" s="121" t="s">
        <v>2</v>
      </c>
      <c r="T199" s="121" t="s">
        <v>3</v>
      </c>
      <c r="U199" s="123" t="s">
        <v>4</v>
      </c>
      <c r="V199" s="119" t="s">
        <v>5</v>
      </c>
      <c r="W199" s="125"/>
      <c r="X199" s="52"/>
      <c r="Y199" s="52"/>
    </row>
    <row r="200" spans="1:25" ht="20.399999999999999" x14ac:dyDescent="0.2">
      <c r="A200" s="127"/>
      <c r="B200" s="122"/>
      <c r="C200" s="122"/>
      <c r="D200" s="122"/>
      <c r="E200" s="124"/>
      <c r="F200" s="42" t="s">
        <v>6</v>
      </c>
      <c r="G200" s="45" t="s">
        <v>7</v>
      </c>
      <c r="H200" s="53"/>
      <c r="I200" s="118"/>
      <c r="J200" s="122"/>
      <c r="K200" s="122"/>
      <c r="L200" s="122"/>
      <c r="M200" s="124"/>
      <c r="N200" s="42" t="s">
        <v>6</v>
      </c>
      <c r="O200" s="45" t="s">
        <v>7</v>
      </c>
      <c r="P200" s="53"/>
      <c r="Q200" s="118"/>
      <c r="R200" s="122"/>
      <c r="S200" s="122"/>
      <c r="T200" s="122"/>
      <c r="U200" s="124"/>
      <c r="V200" s="42" t="s">
        <v>6</v>
      </c>
      <c r="W200" s="44" t="s">
        <v>7</v>
      </c>
      <c r="X200" s="52"/>
      <c r="Y200" s="52"/>
    </row>
    <row r="201" spans="1:25" x14ac:dyDescent="0.2">
      <c r="A201" s="80">
        <v>4149</v>
      </c>
      <c r="B201" s="63" t="s">
        <v>613</v>
      </c>
      <c r="C201" s="64" t="s">
        <v>34</v>
      </c>
      <c r="D201" s="63" t="s">
        <v>46</v>
      </c>
      <c r="E201" s="65">
        <v>5</v>
      </c>
      <c r="F201" s="66">
        <v>0</v>
      </c>
      <c r="G201" s="67">
        <v>8</v>
      </c>
      <c r="H201" s="52"/>
      <c r="I201" s="63">
        <v>0</v>
      </c>
      <c r="J201" s="63">
        <v>0</v>
      </c>
      <c r="K201" s="64">
        <v>0</v>
      </c>
      <c r="L201" s="63">
        <v>0</v>
      </c>
      <c r="M201" s="65">
        <v>0</v>
      </c>
      <c r="N201" s="66">
        <v>0</v>
      </c>
      <c r="O201" s="67">
        <v>0</v>
      </c>
      <c r="P201" s="52"/>
      <c r="Q201" s="56">
        <v>0</v>
      </c>
      <c r="R201" s="56">
        <v>0</v>
      </c>
      <c r="S201" s="56">
        <v>0</v>
      </c>
      <c r="T201" s="56">
        <v>0</v>
      </c>
      <c r="U201" s="61">
        <v>0</v>
      </c>
      <c r="V201" s="59">
        <v>0</v>
      </c>
      <c r="W201" s="62">
        <v>0</v>
      </c>
      <c r="X201" s="52"/>
      <c r="Y201" s="52"/>
    </row>
    <row r="202" spans="1:25" x14ac:dyDescent="0.2">
      <c r="A202" s="80">
        <v>4195</v>
      </c>
      <c r="B202" s="63" t="s">
        <v>599</v>
      </c>
      <c r="C202" s="64" t="s">
        <v>34</v>
      </c>
      <c r="D202" s="63" t="s">
        <v>39</v>
      </c>
      <c r="E202" s="65">
        <v>5</v>
      </c>
      <c r="F202" s="66">
        <v>0</v>
      </c>
      <c r="G202" s="67">
        <v>0</v>
      </c>
      <c r="H202" s="52"/>
      <c r="I202" s="63">
        <v>0</v>
      </c>
      <c r="J202" s="63">
        <v>0</v>
      </c>
      <c r="K202" s="64">
        <v>0</v>
      </c>
      <c r="L202" s="63">
        <v>0</v>
      </c>
      <c r="M202" s="65">
        <v>0</v>
      </c>
      <c r="N202" s="66">
        <v>0</v>
      </c>
      <c r="O202" s="67">
        <v>0</v>
      </c>
      <c r="P202" s="52"/>
      <c r="Q202" s="56">
        <v>0</v>
      </c>
      <c r="R202" s="56">
        <v>0</v>
      </c>
      <c r="S202" s="56">
        <v>0</v>
      </c>
      <c r="T202" s="56">
        <v>0</v>
      </c>
      <c r="U202" s="61">
        <v>0</v>
      </c>
      <c r="V202" s="59">
        <v>0</v>
      </c>
      <c r="W202" s="62">
        <v>0</v>
      </c>
      <c r="X202" s="52"/>
      <c r="Y202" s="52"/>
    </row>
    <row r="203" spans="1:25" x14ac:dyDescent="0.2">
      <c r="A203" s="80">
        <v>4105</v>
      </c>
      <c r="B203" s="63" t="s">
        <v>204</v>
      </c>
      <c r="C203" s="64" t="s">
        <v>34</v>
      </c>
      <c r="D203" s="63" t="s">
        <v>68</v>
      </c>
      <c r="E203" s="65">
        <v>4.9000000000000004</v>
      </c>
      <c r="F203" s="66">
        <v>1</v>
      </c>
      <c r="G203" s="67">
        <v>129</v>
      </c>
      <c r="H203" s="52"/>
      <c r="I203" s="63">
        <v>0</v>
      </c>
      <c r="J203" s="63">
        <v>0</v>
      </c>
      <c r="K203" s="64">
        <v>0</v>
      </c>
      <c r="L203" s="63">
        <v>0</v>
      </c>
      <c r="M203" s="65">
        <v>0</v>
      </c>
      <c r="N203" s="66">
        <v>0</v>
      </c>
      <c r="O203" s="67">
        <v>0</v>
      </c>
      <c r="P203" s="52"/>
      <c r="Q203" s="56">
        <v>0</v>
      </c>
      <c r="R203" s="56">
        <v>0</v>
      </c>
      <c r="S203" s="56">
        <v>0</v>
      </c>
      <c r="T203" s="56">
        <v>0</v>
      </c>
      <c r="U203" s="61">
        <v>0</v>
      </c>
      <c r="V203" s="59">
        <v>0</v>
      </c>
      <c r="W203" s="62">
        <v>0</v>
      </c>
      <c r="X203" s="52"/>
      <c r="Y203" s="52"/>
    </row>
    <row r="204" spans="1:25" x14ac:dyDescent="0.2">
      <c r="A204" s="80">
        <v>4210</v>
      </c>
      <c r="B204" s="63" t="s">
        <v>500</v>
      </c>
      <c r="C204" s="64" t="s">
        <v>34</v>
      </c>
      <c r="D204" s="63" t="s">
        <v>41</v>
      </c>
      <c r="E204" s="65">
        <v>4.9000000000000004</v>
      </c>
      <c r="F204" s="66">
        <v>1</v>
      </c>
      <c r="G204" s="67">
        <v>104</v>
      </c>
      <c r="H204" s="52"/>
      <c r="I204" s="63">
        <v>0</v>
      </c>
      <c r="J204" s="63">
        <v>0</v>
      </c>
      <c r="K204" s="64">
        <v>0</v>
      </c>
      <c r="L204" s="63">
        <v>0</v>
      </c>
      <c r="M204" s="65">
        <v>0</v>
      </c>
      <c r="N204" s="66">
        <v>0</v>
      </c>
      <c r="O204" s="67">
        <v>0</v>
      </c>
      <c r="P204" s="52"/>
      <c r="Q204" s="56">
        <v>0</v>
      </c>
      <c r="R204" s="56">
        <v>0</v>
      </c>
      <c r="S204" s="56">
        <v>0</v>
      </c>
      <c r="T204" s="56">
        <v>0</v>
      </c>
      <c r="U204" s="61">
        <v>0</v>
      </c>
      <c r="V204" s="59">
        <v>0</v>
      </c>
      <c r="W204" s="62">
        <v>0</v>
      </c>
      <c r="X204" s="52"/>
      <c r="Y204" s="52"/>
    </row>
    <row r="205" spans="1:25" x14ac:dyDescent="0.2">
      <c r="A205" s="80">
        <v>4022</v>
      </c>
      <c r="B205" s="63" t="s">
        <v>249</v>
      </c>
      <c r="C205" s="64" t="s">
        <v>34</v>
      </c>
      <c r="D205" s="63" t="s">
        <v>52</v>
      </c>
      <c r="E205" s="65">
        <v>4.8</v>
      </c>
      <c r="F205" s="66">
        <v>2</v>
      </c>
      <c r="G205" s="67">
        <v>70</v>
      </c>
      <c r="H205" s="52"/>
      <c r="I205" s="63">
        <v>0</v>
      </c>
      <c r="J205" s="63">
        <v>0</v>
      </c>
      <c r="K205" s="64">
        <v>0</v>
      </c>
      <c r="L205" s="63">
        <v>0</v>
      </c>
      <c r="M205" s="65">
        <v>0</v>
      </c>
      <c r="N205" s="66">
        <v>0</v>
      </c>
      <c r="O205" s="67">
        <v>0</v>
      </c>
      <c r="P205" s="52"/>
      <c r="Q205" s="56">
        <v>0</v>
      </c>
      <c r="R205" s="56">
        <v>0</v>
      </c>
      <c r="S205" s="56">
        <v>0</v>
      </c>
      <c r="T205" s="56">
        <v>0</v>
      </c>
      <c r="U205" s="61">
        <v>0</v>
      </c>
      <c r="V205" s="59">
        <v>0</v>
      </c>
      <c r="W205" s="62">
        <v>0</v>
      </c>
      <c r="X205" s="52"/>
      <c r="Y205" s="52"/>
    </row>
    <row r="206" spans="1:25" x14ac:dyDescent="0.2">
      <c r="A206" s="80">
        <v>4085</v>
      </c>
      <c r="B206" s="63" t="s">
        <v>376</v>
      </c>
      <c r="C206" s="64" t="s">
        <v>34</v>
      </c>
      <c r="D206" s="63" t="s">
        <v>36</v>
      </c>
      <c r="E206" s="65">
        <v>4.8</v>
      </c>
      <c r="F206" s="66">
        <v>0</v>
      </c>
      <c r="G206" s="67">
        <v>37</v>
      </c>
      <c r="H206" s="52"/>
      <c r="I206" s="63">
        <v>0</v>
      </c>
      <c r="J206" s="63">
        <v>0</v>
      </c>
      <c r="K206" s="64">
        <v>0</v>
      </c>
      <c r="L206" s="63">
        <v>0</v>
      </c>
      <c r="M206" s="65">
        <v>0</v>
      </c>
      <c r="N206" s="66">
        <v>0</v>
      </c>
      <c r="O206" s="67">
        <v>0</v>
      </c>
      <c r="P206" s="52"/>
      <c r="Q206" s="56">
        <v>0</v>
      </c>
      <c r="R206" s="56">
        <v>0</v>
      </c>
      <c r="S206" s="56">
        <v>0</v>
      </c>
      <c r="T206" s="56">
        <v>0</v>
      </c>
      <c r="U206" s="61">
        <v>0</v>
      </c>
      <c r="V206" s="59">
        <v>0</v>
      </c>
      <c r="W206" s="62">
        <v>0</v>
      </c>
      <c r="X206" s="52"/>
      <c r="Y206" s="52"/>
    </row>
    <row r="207" spans="1:25" x14ac:dyDescent="0.2">
      <c r="A207" s="80">
        <v>4226</v>
      </c>
      <c r="B207" s="63" t="s">
        <v>708</v>
      </c>
      <c r="C207" s="64" t="s">
        <v>34</v>
      </c>
      <c r="D207" s="63" t="s">
        <v>39</v>
      </c>
      <c r="E207" s="65">
        <v>4.8</v>
      </c>
      <c r="F207" s="66">
        <v>2</v>
      </c>
      <c r="G207" s="67">
        <v>30</v>
      </c>
      <c r="H207" s="52"/>
      <c r="I207" s="63">
        <v>0</v>
      </c>
      <c r="J207" s="63">
        <v>0</v>
      </c>
      <c r="K207" s="64">
        <v>0</v>
      </c>
      <c r="L207" s="63">
        <v>0</v>
      </c>
      <c r="M207" s="65">
        <v>0</v>
      </c>
      <c r="N207" s="66">
        <v>0</v>
      </c>
      <c r="O207" s="67">
        <v>0</v>
      </c>
      <c r="P207" s="52"/>
      <c r="Q207" s="56">
        <v>0</v>
      </c>
      <c r="R207" s="56">
        <v>0</v>
      </c>
      <c r="S207" s="56">
        <v>0</v>
      </c>
      <c r="T207" s="56">
        <v>0</v>
      </c>
      <c r="U207" s="61">
        <v>0</v>
      </c>
      <c r="V207" s="59">
        <v>0</v>
      </c>
      <c r="W207" s="62">
        <v>0</v>
      </c>
      <c r="X207" s="52"/>
      <c r="Y207" s="52"/>
    </row>
    <row r="208" spans="1:25" x14ac:dyDescent="0.2">
      <c r="A208" s="80">
        <v>4008</v>
      </c>
      <c r="B208" s="63" t="s">
        <v>223</v>
      </c>
      <c r="C208" s="64" t="s">
        <v>34</v>
      </c>
      <c r="D208" s="63" t="s">
        <v>36</v>
      </c>
      <c r="E208" s="65">
        <v>4.7</v>
      </c>
      <c r="F208" s="66">
        <v>14</v>
      </c>
      <c r="G208" s="67">
        <v>81</v>
      </c>
      <c r="H208" s="52"/>
      <c r="I208" s="63">
        <v>0</v>
      </c>
      <c r="J208" s="63">
        <v>0</v>
      </c>
      <c r="K208" s="64">
        <v>0</v>
      </c>
      <c r="L208" s="63">
        <v>0</v>
      </c>
      <c r="M208" s="65">
        <v>0</v>
      </c>
      <c r="N208" s="66">
        <v>0</v>
      </c>
      <c r="O208" s="67">
        <v>0</v>
      </c>
      <c r="P208" s="52"/>
      <c r="Q208" s="56">
        <v>0</v>
      </c>
      <c r="R208" s="56">
        <v>0</v>
      </c>
      <c r="S208" s="56">
        <v>0</v>
      </c>
      <c r="T208" s="56">
        <v>0</v>
      </c>
      <c r="U208" s="61">
        <v>0</v>
      </c>
      <c r="V208" s="59">
        <v>0</v>
      </c>
      <c r="W208" s="62">
        <v>0</v>
      </c>
      <c r="X208" s="52"/>
      <c r="Y208" s="52"/>
    </row>
    <row r="209" spans="1:25" x14ac:dyDescent="0.2">
      <c r="A209" s="80">
        <v>4035</v>
      </c>
      <c r="B209" s="63" t="s">
        <v>564</v>
      </c>
      <c r="C209" s="64" t="s">
        <v>34</v>
      </c>
      <c r="D209" s="63" t="s">
        <v>52</v>
      </c>
      <c r="E209" s="65">
        <v>4.7</v>
      </c>
      <c r="F209" s="66">
        <v>0</v>
      </c>
      <c r="G209" s="67">
        <v>0</v>
      </c>
      <c r="H209" s="52"/>
      <c r="I209" s="63">
        <v>0</v>
      </c>
      <c r="J209" s="63">
        <v>0</v>
      </c>
      <c r="K209" s="64">
        <v>0</v>
      </c>
      <c r="L209" s="63">
        <v>0</v>
      </c>
      <c r="M209" s="65">
        <v>0</v>
      </c>
      <c r="N209" s="66">
        <v>0</v>
      </c>
      <c r="O209" s="67">
        <v>0</v>
      </c>
      <c r="P209" s="52"/>
      <c r="Q209" s="56">
        <v>0</v>
      </c>
      <c r="R209" s="56">
        <v>0</v>
      </c>
      <c r="S209" s="56">
        <v>0</v>
      </c>
      <c r="T209" s="56">
        <v>0</v>
      </c>
      <c r="U209" s="61">
        <v>0</v>
      </c>
      <c r="V209" s="59">
        <v>0</v>
      </c>
      <c r="W209" s="62">
        <v>0</v>
      </c>
      <c r="X209" s="52"/>
      <c r="Y209" s="52"/>
    </row>
    <row r="210" spans="1:25" x14ac:dyDescent="0.2">
      <c r="A210" s="80">
        <v>4158</v>
      </c>
      <c r="B210" s="63" t="s">
        <v>276</v>
      </c>
      <c r="C210" s="64" t="s">
        <v>34</v>
      </c>
      <c r="D210" s="63" t="s">
        <v>66</v>
      </c>
      <c r="E210" s="65">
        <v>4.7</v>
      </c>
      <c r="F210" s="66">
        <v>0</v>
      </c>
      <c r="G210" s="67">
        <v>24</v>
      </c>
      <c r="H210" s="52"/>
      <c r="I210" s="63">
        <v>0</v>
      </c>
      <c r="J210" s="63">
        <v>0</v>
      </c>
      <c r="K210" s="64">
        <v>0</v>
      </c>
      <c r="L210" s="63">
        <v>0</v>
      </c>
      <c r="M210" s="65">
        <v>0</v>
      </c>
      <c r="N210" s="66">
        <v>0</v>
      </c>
      <c r="O210" s="67">
        <v>0</v>
      </c>
      <c r="P210" s="52"/>
      <c r="Q210" s="56">
        <v>0</v>
      </c>
      <c r="R210" s="56">
        <v>0</v>
      </c>
      <c r="S210" s="56">
        <v>0</v>
      </c>
      <c r="T210" s="56">
        <v>0</v>
      </c>
      <c r="U210" s="61">
        <v>0</v>
      </c>
      <c r="V210" s="59">
        <v>0</v>
      </c>
      <c r="W210" s="62">
        <v>0</v>
      </c>
      <c r="X210" s="52"/>
      <c r="Y210" s="52"/>
    </row>
    <row r="211" spans="1:25" x14ac:dyDescent="0.2">
      <c r="A211" s="80">
        <v>4207</v>
      </c>
      <c r="B211" s="63" t="s">
        <v>441</v>
      </c>
      <c r="C211" s="64" t="s">
        <v>34</v>
      </c>
      <c r="D211" s="63" t="s">
        <v>55</v>
      </c>
      <c r="E211" s="65">
        <v>4.7</v>
      </c>
      <c r="F211" s="66">
        <v>0</v>
      </c>
      <c r="G211" s="67">
        <v>113</v>
      </c>
      <c r="H211" s="52"/>
      <c r="I211" s="63">
        <v>0</v>
      </c>
      <c r="J211" s="63">
        <v>0</v>
      </c>
      <c r="K211" s="64">
        <v>0</v>
      </c>
      <c r="L211" s="63">
        <v>0</v>
      </c>
      <c r="M211" s="65">
        <v>0</v>
      </c>
      <c r="N211" s="66">
        <v>0</v>
      </c>
      <c r="O211" s="67">
        <v>0</v>
      </c>
      <c r="P211" s="52"/>
      <c r="Q211" s="56">
        <v>0</v>
      </c>
      <c r="R211" s="56">
        <v>0</v>
      </c>
      <c r="S211" s="56">
        <v>0</v>
      </c>
      <c r="T211" s="56">
        <v>0</v>
      </c>
      <c r="U211" s="61">
        <v>0</v>
      </c>
      <c r="V211" s="59">
        <v>0</v>
      </c>
      <c r="W211" s="62">
        <v>0</v>
      </c>
      <c r="X211" s="52"/>
      <c r="Y211" s="52"/>
    </row>
    <row r="212" spans="1:25" x14ac:dyDescent="0.2">
      <c r="A212" s="80">
        <v>4209</v>
      </c>
      <c r="B212" s="63" t="s">
        <v>443</v>
      </c>
      <c r="C212" s="64" t="s">
        <v>34</v>
      </c>
      <c r="D212" s="63" t="s">
        <v>46</v>
      </c>
      <c r="E212" s="65">
        <v>4.7</v>
      </c>
      <c r="F212" s="66">
        <v>1</v>
      </c>
      <c r="G212" s="67">
        <v>108</v>
      </c>
      <c r="H212" s="52"/>
      <c r="I212" s="63">
        <v>0</v>
      </c>
      <c r="J212" s="63">
        <v>0</v>
      </c>
      <c r="K212" s="64">
        <v>0</v>
      </c>
      <c r="L212" s="63">
        <v>0</v>
      </c>
      <c r="M212" s="65">
        <v>0</v>
      </c>
      <c r="N212" s="66">
        <v>0</v>
      </c>
      <c r="O212" s="67">
        <v>0</v>
      </c>
      <c r="P212" s="52"/>
      <c r="Q212" s="56">
        <v>0</v>
      </c>
      <c r="R212" s="56">
        <v>0</v>
      </c>
      <c r="S212" s="56">
        <v>0</v>
      </c>
      <c r="T212" s="56">
        <v>0</v>
      </c>
      <c r="U212" s="61">
        <v>0</v>
      </c>
      <c r="V212" s="59">
        <v>0</v>
      </c>
      <c r="W212" s="62">
        <v>0</v>
      </c>
      <c r="X212" s="52"/>
      <c r="Y212" s="52"/>
    </row>
    <row r="213" spans="1:25" x14ac:dyDescent="0.2">
      <c r="A213" s="80">
        <v>4153</v>
      </c>
      <c r="B213" s="63" t="s">
        <v>267</v>
      </c>
      <c r="C213" s="64" t="s">
        <v>34</v>
      </c>
      <c r="D213" s="63" t="s">
        <v>55</v>
      </c>
      <c r="E213" s="65">
        <v>4.5999999999999996</v>
      </c>
      <c r="F213" s="66">
        <v>0</v>
      </c>
      <c r="G213" s="67">
        <v>133</v>
      </c>
      <c r="H213" s="52"/>
      <c r="I213" s="63">
        <v>0</v>
      </c>
      <c r="J213" s="63">
        <v>0</v>
      </c>
      <c r="K213" s="64">
        <v>0</v>
      </c>
      <c r="L213" s="63">
        <v>0</v>
      </c>
      <c r="M213" s="65">
        <v>0</v>
      </c>
      <c r="N213" s="66">
        <v>0</v>
      </c>
      <c r="O213" s="67">
        <v>0</v>
      </c>
      <c r="P213" s="52"/>
      <c r="Q213" s="56">
        <v>0</v>
      </c>
      <c r="R213" s="56">
        <v>0</v>
      </c>
      <c r="S213" s="56">
        <v>0</v>
      </c>
      <c r="T213" s="56">
        <v>0</v>
      </c>
      <c r="U213" s="61">
        <v>0</v>
      </c>
      <c r="V213" s="59">
        <v>0</v>
      </c>
      <c r="W213" s="62">
        <v>0</v>
      </c>
      <c r="X213" s="52"/>
      <c r="Y213" s="52"/>
    </row>
    <row r="214" spans="1:25" x14ac:dyDescent="0.2">
      <c r="A214" s="80">
        <v>4196</v>
      </c>
      <c r="B214" s="63" t="s">
        <v>444</v>
      </c>
      <c r="C214" s="64" t="s">
        <v>34</v>
      </c>
      <c r="D214" s="63" t="s">
        <v>388</v>
      </c>
      <c r="E214" s="65">
        <v>4.5999999999999996</v>
      </c>
      <c r="F214" s="66">
        <v>0</v>
      </c>
      <c r="G214" s="67">
        <v>131</v>
      </c>
      <c r="H214" s="52"/>
      <c r="I214" s="63">
        <v>0</v>
      </c>
      <c r="J214" s="63">
        <v>0</v>
      </c>
      <c r="K214" s="64">
        <v>0</v>
      </c>
      <c r="L214" s="63">
        <v>0</v>
      </c>
      <c r="M214" s="65">
        <v>0</v>
      </c>
      <c r="N214" s="66">
        <v>0</v>
      </c>
      <c r="O214" s="67">
        <v>0</v>
      </c>
      <c r="P214" s="52"/>
      <c r="Q214" s="56">
        <v>0</v>
      </c>
      <c r="R214" s="56">
        <v>0</v>
      </c>
      <c r="S214" s="56">
        <v>0</v>
      </c>
      <c r="T214" s="56">
        <v>0</v>
      </c>
      <c r="U214" s="61">
        <v>0</v>
      </c>
      <c r="V214" s="59">
        <v>0</v>
      </c>
      <c r="W214" s="62">
        <v>0</v>
      </c>
      <c r="X214" s="52"/>
      <c r="Y214" s="52"/>
    </row>
    <row r="215" spans="1:25" x14ac:dyDescent="0.2">
      <c r="A215" s="80">
        <v>4019</v>
      </c>
      <c r="B215" s="63" t="s">
        <v>321</v>
      </c>
      <c r="C215" s="64" t="s">
        <v>34</v>
      </c>
      <c r="D215" s="63" t="s">
        <v>50</v>
      </c>
      <c r="E215" s="65">
        <v>4.5</v>
      </c>
      <c r="F215" s="66">
        <v>1</v>
      </c>
      <c r="G215" s="67">
        <v>65</v>
      </c>
      <c r="H215" s="52"/>
      <c r="I215" s="63">
        <v>0</v>
      </c>
      <c r="J215" s="63">
        <v>0</v>
      </c>
      <c r="K215" s="64">
        <v>0</v>
      </c>
      <c r="L215" s="63">
        <v>0</v>
      </c>
      <c r="M215" s="65">
        <v>0</v>
      </c>
      <c r="N215" s="66">
        <v>0</v>
      </c>
      <c r="O215" s="67">
        <v>0</v>
      </c>
      <c r="P215" s="52"/>
      <c r="Q215" s="56">
        <v>0</v>
      </c>
      <c r="R215" s="56">
        <v>0</v>
      </c>
      <c r="S215" s="56">
        <v>0</v>
      </c>
      <c r="T215" s="56">
        <v>0</v>
      </c>
      <c r="U215" s="61">
        <v>0</v>
      </c>
      <c r="V215" s="59">
        <v>0</v>
      </c>
      <c r="W215" s="62">
        <v>0</v>
      </c>
      <c r="X215" s="52"/>
      <c r="Y215" s="52"/>
    </row>
    <row r="216" spans="1:25" x14ac:dyDescent="0.2">
      <c r="A216" s="80">
        <v>4023</v>
      </c>
      <c r="B216" s="63" t="s">
        <v>568</v>
      </c>
      <c r="C216" s="64" t="s">
        <v>34</v>
      </c>
      <c r="D216" s="63" t="s">
        <v>63</v>
      </c>
      <c r="E216" s="65">
        <v>4.5</v>
      </c>
      <c r="F216" s="66">
        <v>1</v>
      </c>
      <c r="G216" s="67">
        <v>32</v>
      </c>
      <c r="H216" s="52"/>
      <c r="I216" s="63">
        <v>0</v>
      </c>
      <c r="J216" s="63">
        <v>0</v>
      </c>
      <c r="K216" s="64">
        <v>0</v>
      </c>
      <c r="L216" s="63">
        <v>0</v>
      </c>
      <c r="M216" s="65">
        <v>0</v>
      </c>
      <c r="N216" s="66">
        <v>0</v>
      </c>
      <c r="O216" s="67">
        <v>0</v>
      </c>
      <c r="P216" s="52"/>
      <c r="Q216" s="56">
        <v>0</v>
      </c>
      <c r="R216" s="56">
        <v>0</v>
      </c>
      <c r="S216" s="56">
        <v>0</v>
      </c>
      <c r="T216" s="56">
        <v>0</v>
      </c>
      <c r="U216" s="61">
        <v>0</v>
      </c>
      <c r="V216" s="59">
        <v>0</v>
      </c>
      <c r="W216" s="62">
        <v>0</v>
      </c>
      <c r="X216" s="52"/>
      <c r="Y216" s="52"/>
    </row>
    <row r="217" spans="1:25" x14ac:dyDescent="0.2">
      <c r="A217" s="80">
        <v>4016</v>
      </c>
      <c r="B217" s="63" t="s">
        <v>238</v>
      </c>
      <c r="C217" s="64" t="s">
        <v>34</v>
      </c>
      <c r="D217" s="63" t="s">
        <v>58</v>
      </c>
      <c r="E217" s="65">
        <v>4.4000000000000004</v>
      </c>
      <c r="F217" s="66">
        <v>1</v>
      </c>
      <c r="G217" s="67">
        <v>75</v>
      </c>
      <c r="H217" s="52"/>
      <c r="I217" s="63">
        <v>0</v>
      </c>
      <c r="J217" s="63">
        <v>0</v>
      </c>
      <c r="K217" s="64">
        <v>0</v>
      </c>
      <c r="L217" s="63">
        <v>0</v>
      </c>
      <c r="M217" s="65">
        <v>0</v>
      </c>
      <c r="N217" s="66">
        <v>0</v>
      </c>
      <c r="O217" s="67">
        <v>0</v>
      </c>
      <c r="P217" s="52"/>
      <c r="Q217" s="56">
        <v>0</v>
      </c>
      <c r="R217" s="56">
        <v>0</v>
      </c>
      <c r="S217" s="56">
        <v>0</v>
      </c>
      <c r="T217" s="56">
        <v>0</v>
      </c>
      <c r="U217" s="61">
        <v>0</v>
      </c>
      <c r="V217" s="59">
        <v>0</v>
      </c>
      <c r="W217" s="62">
        <v>0</v>
      </c>
      <c r="X217" s="52"/>
      <c r="Y217" s="52"/>
    </row>
    <row r="218" spans="1:25" x14ac:dyDescent="0.2">
      <c r="A218" s="80">
        <v>4211</v>
      </c>
      <c r="B218" s="63" t="s">
        <v>650</v>
      </c>
      <c r="C218" s="64" t="s">
        <v>34</v>
      </c>
      <c r="D218" s="63" t="s">
        <v>287</v>
      </c>
      <c r="E218" s="65">
        <v>4.4000000000000004</v>
      </c>
      <c r="F218" s="66">
        <v>0</v>
      </c>
      <c r="G218" s="67">
        <v>25</v>
      </c>
      <c r="H218" s="52"/>
      <c r="I218" s="63">
        <v>0</v>
      </c>
      <c r="J218" s="63">
        <v>0</v>
      </c>
      <c r="K218" s="64">
        <v>0</v>
      </c>
      <c r="L218" s="63">
        <v>0</v>
      </c>
      <c r="M218" s="65">
        <v>0</v>
      </c>
      <c r="N218" s="66">
        <v>0</v>
      </c>
      <c r="O218" s="67">
        <v>0</v>
      </c>
      <c r="P218" s="52"/>
      <c r="Q218" s="56">
        <v>0</v>
      </c>
      <c r="R218" s="56">
        <v>0</v>
      </c>
      <c r="S218" s="56">
        <v>0</v>
      </c>
      <c r="T218" s="56">
        <v>0</v>
      </c>
      <c r="U218" s="61">
        <v>0</v>
      </c>
      <c r="V218" s="59">
        <v>0</v>
      </c>
      <c r="W218" s="62">
        <v>0</v>
      </c>
      <c r="X218" s="52"/>
      <c r="Y218" s="52"/>
    </row>
    <row r="219" spans="1:25" x14ac:dyDescent="0.2">
      <c r="A219" s="80">
        <v>4010</v>
      </c>
      <c r="B219" s="63" t="s">
        <v>225</v>
      </c>
      <c r="C219" s="64" t="s">
        <v>34</v>
      </c>
      <c r="D219" s="63" t="s">
        <v>66</v>
      </c>
      <c r="E219" s="65">
        <v>4.3</v>
      </c>
      <c r="F219" s="66">
        <v>0</v>
      </c>
      <c r="G219" s="67">
        <v>46</v>
      </c>
      <c r="H219" s="52"/>
      <c r="I219" s="63">
        <v>0</v>
      </c>
      <c r="J219" s="63">
        <v>0</v>
      </c>
      <c r="K219" s="64">
        <v>0</v>
      </c>
      <c r="L219" s="63">
        <v>0</v>
      </c>
      <c r="M219" s="65">
        <v>0</v>
      </c>
      <c r="N219" s="66">
        <v>0</v>
      </c>
      <c r="O219" s="67">
        <v>0</v>
      </c>
      <c r="P219" s="52"/>
      <c r="Q219" s="56">
        <v>0</v>
      </c>
      <c r="R219" s="56">
        <v>0</v>
      </c>
      <c r="S219" s="56">
        <v>0</v>
      </c>
      <c r="T219" s="56">
        <v>0</v>
      </c>
      <c r="U219" s="61">
        <v>0</v>
      </c>
      <c r="V219" s="59">
        <v>0</v>
      </c>
      <c r="W219" s="62">
        <v>0</v>
      </c>
      <c r="X219" s="52"/>
      <c r="Y219" s="52"/>
    </row>
    <row r="220" spans="1:25" x14ac:dyDescent="0.2">
      <c r="A220" s="80">
        <v>4128</v>
      </c>
      <c r="B220" s="63" t="s">
        <v>247</v>
      </c>
      <c r="C220" s="64" t="s">
        <v>34</v>
      </c>
      <c r="D220" s="63" t="s">
        <v>72</v>
      </c>
      <c r="E220" s="65">
        <v>4.3</v>
      </c>
      <c r="F220" s="66">
        <v>1</v>
      </c>
      <c r="G220" s="67">
        <v>40</v>
      </c>
      <c r="H220" s="52"/>
      <c r="I220" s="63">
        <v>0</v>
      </c>
      <c r="J220" s="63">
        <v>0</v>
      </c>
      <c r="K220" s="64">
        <v>0</v>
      </c>
      <c r="L220" s="63">
        <v>0</v>
      </c>
      <c r="M220" s="65">
        <v>0</v>
      </c>
      <c r="N220" s="66">
        <v>0</v>
      </c>
      <c r="O220" s="67">
        <v>0</v>
      </c>
      <c r="P220" s="52"/>
      <c r="Q220" s="56">
        <v>0</v>
      </c>
      <c r="R220" s="56">
        <v>0</v>
      </c>
      <c r="S220" s="56">
        <v>0</v>
      </c>
      <c r="T220" s="56">
        <v>0</v>
      </c>
      <c r="U220" s="61">
        <v>0</v>
      </c>
      <c r="V220" s="59">
        <v>0</v>
      </c>
      <c r="W220" s="62">
        <v>0</v>
      </c>
      <c r="X220" s="52"/>
      <c r="Y220" s="52"/>
    </row>
    <row r="221" spans="1:25" x14ac:dyDescent="0.2">
      <c r="A221" s="80">
        <v>4145</v>
      </c>
      <c r="B221" s="63" t="s">
        <v>446</v>
      </c>
      <c r="C221" s="64" t="s">
        <v>34</v>
      </c>
      <c r="D221" s="63" t="s">
        <v>36</v>
      </c>
      <c r="E221" s="65">
        <v>4.3</v>
      </c>
      <c r="F221" s="66">
        <v>7</v>
      </c>
      <c r="G221" s="67">
        <v>143</v>
      </c>
      <c r="H221" s="52"/>
      <c r="I221" s="63">
        <v>0</v>
      </c>
      <c r="J221" s="63">
        <v>0</v>
      </c>
      <c r="K221" s="64">
        <v>0</v>
      </c>
      <c r="L221" s="63">
        <v>0</v>
      </c>
      <c r="M221" s="65">
        <v>0</v>
      </c>
      <c r="N221" s="66">
        <v>0</v>
      </c>
      <c r="O221" s="67">
        <v>0</v>
      </c>
      <c r="P221" s="52"/>
      <c r="Q221" s="56">
        <v>0</v>
      </c>
      <c r="R221" s="56">
        <v>0</v>
      </c>
      <c r="S221" s="56">
        <v>0</v>
      </c>
      <c r="T221" s="56">
        <v>0</v>
      </c>
      <c r="U221" s="61">
        <v>0</v>
      </c>
      <c r="V221" s="59">
        <v>0</v>
      </c>
      <c r="W221" s="62">
        <v>0</v>
      </c>
      <c r="X221" s="52"/>
      <c r="Y221" s="52"/>
    </row>
    <row r="222" spans="1:25" x14ac:dyDescent="0.2">
      <c r="A222" s="80">
        <v>4083</v>
      </c>
      <c r="B222" s="63" t="s">
        <v>313</v>
      </c>
      <c r="C222" s="64" t="s">
        <v>34</v>
      </c>
      <c r="D222" s="63" t="s">
        <v>63</v>
      </c>
      <c r="E222" s="65">
        <v>4.2</v>
      </c>
      <c r="F222" s="66">
        <v>0</v>
      </c>
      <c r="G222" s="67">
        <v>9</v>
      </c>
      <c r="H222" s="52"/>
      <c r="I222" s="63">
        <v>0</v>
      </c>
      <c r="J222" s="63">
        <v>0</v>
      </c>
      <c r="K222" s="64">
        <v>0</v>
      </c>
      <c r="L222" s="63">
        <v>0</v>
      </c>
      <c r="M222" s="65">
        <v>0</v>
      </c>
      <c r="N222" s="66">
        <v>0</v>
      </c>
      <c r="O222" s="67">
        <v>0</v>
      </c>
      <c r="P222" s="52"/>
      <c r="Q222" s="56">
        <v>0</v>
      </c>
      <c r="R222" s="56">
        <v>0</v>
      </c>
      <c r="S222" s="56">
        <v>0</v>
      </c>
      <c r="T222" s="56">
        <v>0</v>
      </c>
      <c r="U222" s="61">
        <v>0</v>
      </c>
      <c r="V222" s="59">
        <v>0</v>
      </c>
      <c r="W222" s="62">
        <v>0</v>
      </c>
      <c r="X222" s="52"/>
      <c r="Y222" s="52"/>
    </row>
    <row r="223" spans="1:25" x14ac:dyDescent="0.2">
      <c r="A223" s="80">
        <v>4160</v>
      </c>
      <c r="B223" s="63" t="s">
        <v>601</v>
      </c>
      <c r="C223" s="64" t="s">
        <v>34</v>
      </c>
      <c r="D223" s="63" t="s">
        <v>72</v>
      </c>
      <c r="E223" s="65">
        <v>4.2</v>
      </c>
      <c r="F223" s="66">
        <v>0</v>
      </c>
      <c r="G223" s="67">
        <v>3</v>
      </c>
      <c r="H223" s="52"/>
      <c r="I223" s="63">
        <v>0</v>
      </c>
      <c r="J223" s="63">
        <v>0</v>
      </c>
      <c r="K223" s="64">
        <v>0</v>
      </c>
      <c r="L223" s="63">
        <v>0</v>
      </c>
      <c r="M223" s="65">
        <v>0</v>
      </c>
      <c r="N223" s="66">
        <v>0</v>
      </c>
      <c r="O223" s="67">
        <v>0</v>
      </c>
      <c r="P223" s="52"/>
      <c r="Q223" s="56">
        <v>0</v>
      </c>
      <c r="R223" s="56">
        <v>0</v>
      </c>
      <c r="S223" s="56">
        <v>0</v>
      </c>
      <c r="T223" s="56">
        <v>0</v>
      </c>
      <c r="U223" s="61">
        <v>0</v>
      </c>
      <c r="V223" s="59">
        <v>0</v>
      </c>
      <c r="W223" s="62">
        <v>0</v>
      </c>
      <c r="X223" s="52"/>
      <c r="Y223" s="52"/>
    </row>
    <row r="224" spans="1:25" x14ac:dyDescent="0.2">
      <c r="A224" s="80">
        <v>4197</v>
      </c>
      <c r="B224" s="63" t="s">
        <v>449</v>
      </c>
      <c r="C224" s="64" t="s">
        <v>34</v>
      </c>
      <c r="D224" s="63" t="s">
        <v>390</v>
      </c>
      <c r="E224" s="65">
        <v>4.2</v>
      </c>
      <c r="F224" s="66">
        <v>1</v>
      </c>
      <c r="G224" s="67">
        <v>62</v>
      </c>
      <c r="H224" s="52"/>
      <c r="I224" s="63">
        <v>0</v>
      </c>
      <c r="J224" s="63">
        <v>0</v>
      </c>
      <c r="K224" s="64">
        <v>0</v>
      </c>
      <c r="L224" s="63">
        <v>0</v>
      </c>
      <c r="M224" s="65">
        <v>0</v>
      </c>
      <c r="N224" s="66">
        <v>0</v>
      </c>
      <c r="O224" s="67">
        <v>0</v>
      </c>
      <c r="P224" s="52"/>
      <c r="Q224" s="56" t="s">
        <v>250</v>
      </c>
      <c r="R224" s="56" t="s">
        <v>250</v>
      </c>
      <c r="S224" s="56" t="s">
        <v>250</v>
      </c>
      <c r="T224" s="56" t="s">
        <v>250</v>
      </c>
      <c r="U224" s="61" t="s">
        <v>250</v>
      </c>
      <c r="V224" s="59" t="s">
        <v>250</v>
      </c>
      <c r="W224" s="62" t="s">
        <v>250</v>
      </c>
      <c r="X224" s="52"/>
      <c r="Y224" s="52"/>
    </row>
    <row r="225" spans="1:25" x14ac:dyDescent="0.2">
      <c r="A225" s="80">
        <v>4138</v>
      </c>
      <c r="B225" s="63" t="s">
        <v>450</v>
      </c>
      <c r="C225" s="64" t="s">
        <v>34</v>
      </c>
      <c r="D225" s="63" t="s">
        <v>41</v>
      </c>
      <c r="E225" s="65">
        <v>4.0999999999999996</v>
      </c>
      <c r="F225" s="66">
        <v>2</v>
      </c>
      <c r="G225" s="67">
        <v>49</v>
      </c>
      <c r="H225" s="52"/>
      <c r="I225" s="63">
        <v>0</v>
      </c>
      <c r="J225" s="63">
        <v>0</v>
      </c>
      <c r="K225" s="64">
        <v>0</v>
      </c>
      <c r="L225" s="63">
        <v>0</v>
      </c>
      <c r="M225" s="65">
        <v>0</v>
      </c>
      <c r="N225" s="66">
        <v>0</v>
      </c>
      <c r="O225" s="67">
        <v>0</v>
      </c>
      <c r="P225" s="52"/>
      <c r="Q225" s="56" t="s">
        <v>250</v>
      </c>
      <c r="R225" s="56" t="s">
        <v>250</v>
      </c>
      <c r="S225" s="56" t="s">
        <v>250</v>
      </c>
      <c r="T225" s="56" t="s">
        <v>250</v>
      </c>
      <c r="U225" s="61" t="s">
        <v>250</v>
      </c>
      <c r="V225" s="59" t="s">
        <v>250</v>
      </c>
      <c r="W225" s="62" t="s">
        <v>250</v>
      </c>
      <c r="X225" s="52"/>
      <c r="Y225" s="52"/>
    </row>
    <row r="226" spans="1:25" x14ac:dyDescent="0.2">
      <c r="A226" s="80">
        <v>4198</v>
      </c>
      <c r="B226" s="63" t="s">
        <v>670</v>
      </c>
      <c r="C226" s="64" t="s">
        <v>34</v>
      </c>
      <c r="D226" s="63" t="s">
        <v>400</v>
      </c>
      <c r="E226" s="65">
        <v>4.0999999999999996</v>
      </c>
      <c r="F226" s="66">
        <v>0</v>
      </c>
      <c r="G226" s="67">
        <v>10</v>
      </c>
      <c r="H226" s="52"/>
      <c r="I226" s="63">
        <v>0</v>
      </c>
      <c r="J226" s="63">
        <v>0</v>
      </c>
      <c r="K226" s="64">
        <v>0</v>
      </c>
      <c r="L226" s="63">
        <v>0</v>
      </c>
      <c r="M226" s="65">
        <v>0</v>
      </c>
      <c r="N226" s="66">
        <v>0</v>
      </c>
      <c r="O226" s="67">
        <v>0</v>
      </c>
      <c r="P226" s="52"/>
      <c r="Q226" s="56" t="s">
        <v>250</v>
      </c>
      <c r="R226" s="56" t="s">
        <v>250</v>
      </c>
      <c r="S226" s="56" t="s">
        <v>250</v>
      </c>
      <c r="T226" s="56" t="s">
        <v>250</v>
      </c>
      <c r="U226" s="61" t="s">
        <v>250</v>
      </c>
      <c r="V226" s="59" t="s">
        <v>250</v>
      </c>
      <c r="W226" s="62" t="s">
        <v>250</v>
      </c>
      <c r="X226" s="52"/>
      <c r="Y226" s="52"/>
    </row>
    <row r="227" spans="1:25" x14ac:dyDescent="0.2">
      <c r="A227" s="80">
        <v>4021</v>
      </c>
      <c r="B227" s="63" t="s">
        <v>571</v>
      </c>
      <c r="C227" s="64" t="s">
        <v>34</v>
      </c>
      <c r="D227" s="63" t="s">
        <v>41</v>
      </c>
      <c r="E227" s="65">
        <v>4</v>
      </c>
      <c r="F227" s="66">
        <v>1</v>
      </c>
      <c r="G227" s="67">
        <v>44</v>
      </c>
      <c r="H227" s="52"/>
      <c r="I227" s="63">
        <v>0</v>
      </c>
      <c r="J227" s="63">
        <v>0</v>
      </c>
      <c r="K227" s="64">
        <v>0</v>
      </c>
      <c r="L227" s="63">
        <v>0</v>
      </c>
      <c r="M227" s="65">
        <v>0</v>
      </c>
      <c r="N227" s="66">
        <v>0</v>
      </c>
      <c r="O227" s="67">
        <v>0</v>
      </c>
      <c r="P227" s="52"/>
      <c r="Q227" s="56" t="s">
        <v>250</v>
      </c>
      <c r="R227" s="56" t="s">
        <v>250</v>
      </c>
      <c r="S227" s="56" t="s">
        <v>250</v>
      </c>
      <c r="T227" s="56" t="s">
        <v>250</v>
      </c>
      <c r="U227" s="61" t="s">
        <v>250</v>
      </c>
      <c r="V227" s="59" t="s">
        <v>250</v>
      </c>
      <c r="W227" s="62" t="s">
        <v>250</v>
      </c>
      <c r="X227" s="52"/>
      <c r="Y227" s="52"/>
    </row>
    <row r="228" spans="1:25" x14ac:dyDescent="0.2">
      <c r="A228" s="80">
        <v>4116</v>
      </c>
      <c r="B228" s="63" t="s">
        <v>504</v>
      </c>
      <c r="C228" s="64" t="s">
        <v>34</v>
      </c>
      <c r="D228" s="63" t="s">
        <v>68</v>
      </c>
      <c r="E228" s="65">
        <v>4</v>
      </c>
      <c r="F228" s="66">
        <v>0</v>
      </c>
      <c r="G228" s="67">
        <v>0</v>
      </c>
      <c r="H228" s="52"/>
      <c r="I228" s="63">
        <v>0</v>
      </c>
      <c r="J228" s="63">
        <v>0</v>
      </c>
      <c r="K228" s="64">
        <v>0</v>
      </c>
      <c r="L228" s="63">
        <v>0</v>
      </c>
      <c r="M228" s="65">
        <v>0</v>
      </c>
      <c r="N228" s="66">
        <v>0</v>
      </c>
      <c r="O228" s="67">
        <v>0</v>
      </c>
      <c r="P228" s="52"/>
      <c r="Q228" s="56" t="s">
        <v>250</v>
      </c>
      <c r="R228" s="56" t="s">
        <v>250</v>
      </c>
      <c r="S228" s="56" t="s">
        <v>250</v>
      </c>
      <c r="T228" s="56" t="s">
        <v>250</v>
      </c>
      <c r="U228" s="61" t="s">
        <v>250</v>
      </c>
      <c r="V228" s="59" t="s">
        <v>250</v>
      </c>
      <c r="W228" s="62" t="s">
        <v>250</v>
      </c>
      <c r="X228" s="52"/>
      <c r="Y228" s="52"/>
    </row>
    <row r="229" spans="1:25" x14ac:dyDescent="0.2">
      <c r="A229" s="80">
        <v>4199</v>
      </c>
      <c r="B229" s="63" t="s">
        <v>451</v>
      </c>
      <c r="C229" s="64" t="s">
        <v>34</v>
      </c>
      <c r="D229" s="63" t="s">
        <v>388</v>
      </c>
      <c r="E229" s="65">
        <v>4</v>
      </c>
      <c r="F229" s="66">
        <v>0</v>
      </c>
      <c r="G229" s="67">
        <v>43</v>
      </c>
      <c r="H229" s="52"/>
      <c r="I229" s="63">
        <v>0</v>
      </c>
      <c r="J229" s="63">
        <v>0</v>
      </c>
      <c r="K229" s="64">
        <v>0</v>
      </c>
      <c r="L229" s="63">
        <v>0</v>
      </c>
      <c r="M229" s="65">
        <v>0</v>
      </c>
      <c r="N229" s="66">
        <v>0</v>
      </c>
      <c r="O229" s="67">
        <v>0</v>
      </c>
      <c r="P229" s="52"/>
      <c r="Q229" s="56" t="s">
        <v>250</v>
      </c>
      <c r="R229" s="56" t="s">
        <v>250</v>
      </c>
      <c r="S229" s="56" t="s">
        <v>250</v>
      </c>
      <c r="T229" s="56" t="s">
        <v>250</v>
      </c>
      <c r="U229" s="61" t="s">
        <v>250</v>
      </c>
      <c r="V229" s="59" t="s">
        <v>250</v>
      </c>
      <c r="W229" s="62" t="s">
        <v>250</v>
      </c>
      <c r="X229" s="52"/>
      <c r="Y229" s="52"/>
    </row>
    <row r="230" spans="1:25" x14ac:dyDescent="0.2">
      <c r="A230" s="80">
        <v>4212</v>
      </c>
      <c r="B230" s="63" t="s">
        <v>537</v>
      </c>
      <c r="C230" s="64" t="s">
        <v>34</v>
      </c>
      <c r="D230" s="63" t="s">
        <v>390</v>
      </c>
      <c r="E230" s="65">
        <v>4</v>
      </c>
      <c r="F230" s="66">
        <v>2</v>
      </c>
      <c r="G230" s="67">
        <v>90</v>
      </c>
      <c r="H230" s="52"/>
      <c r="I230" s="63">
        <v>0</v>
      </c>
      <c r="J230" s="63">
        <v>0</v>
      </c>
      <c r="K230" s="64">
        <v>0</v>
      </c>
      <c r="L230" s="63">
        <v>0</v>
      </c>
      <c r="M230" s="65">
        <v>0</v>
      </c>
      <c r="N230" s="66">
        <v>0</v>
      </c>
      <c r="O230" s="67">
        <v>0</v>
      </c>
      <c r="P230" s="52"/>
      <c r="Q230" s="56" t="s">
        <v>250</v>
      </c>
      <c r="R230" s="56" t="s">
        <v>250</v>
      </c>
      <c r="S230" s="56" t="s">
        <v>250</v>
      </c>
      <c r="T230" s="56" t="s">
        <v>250</v>
      </c>
      <c r="U230" s="61" t="s">
        <v>250</v>
      </c>
      <c r="V230" s="59" t="s">
        <v>250</v>
      </c>
      <c r="W230" s="62" t="s">
        <v>250</v>
      </c>
      <c r="X230" s="52"/>
      <c r="Y230" s="52"/>
    </row>
    <row r="231" spans="1:25" x14ac:dyDescent="0.2">
      <c r="A231" s="80">
        <v>4214</v>
      </c>
      <c r="B231" s="63" t="s">
        <v>548</v>
      </c>
      <c r="C231" s="64" t="s">
        <v>34</v>
      </c>
      <c r="D231" s="63" t="s">
        <v>72</v>
      </c>
      <c r="E231" s="65">
        <v>4</v>
      </c>
      <c r="F231" s="66">
        <v>2</v>
      </c>
      <c r="G231" s="67">
        <v>126</v>
      </c>
      <c r="H231" s="52"/>
      <c r="I231" s="63">
        <v>0</v>
      </c>
      <c r="J231" s="63">
        <v>0</v>
      </c>
      <c r="K231" s="64">
        <v>0</v>
      </c>
      <c r="L231" s="63">
        <v>0</v>
      </c>
      <c r="M231" s="65">
        <v>0</v>
      </c>
      <c r="N231" s="66">
        <v>0</v>
      </c>
      <c r="O231" s="67">
        <v>0</v>
      </c>
      <c r="P231" s="52"/>
      <c r="Q231" s="56" t="s">
        <v>250</v>
      </c>
      <c r="R231" s="56" t="s">
        <v>250</v>
      </c>
      <c r="S231" s="56" t="s">
        <v>250</v>
      </c>
      <c r="T231" s="56" t="s">
        <v>250</v>
      </c>
      <c r="U231" s="61" t="s">
        <v>250</v>
      </c>
      <c r="V231" s="59" t="s">
        <v>250</v>
      </c>
      <c r="W231" s="62" t="s">
        <v>250</v>
      </c>
      <c r="X231" s="52"/>
      <c r="Y231" s="52"/>
    </row>
    <row r="232" spans="1:25" x14ac:dyDescent="0.2">
      <c r="A232" s="80">
        <v>4050</v>
      </c>
      <c r="B232" s="63" t="s">
        <v>452</v>
      </c>
      <c r="C232" s="64" t="s">
        <v>34</v>
      </c>
      <c r="D232" s="63" t="s">
        <v>41</v>
      </c>
      <c r="E232" s="65">
        <v>3.9</v>
      </c>
      <c r="F232" s="66">
        <v>0</v>
      </c>
      <c r="G232" s="67">
        <v>0</v>
      </c>
      <c r="H232" s="52"/>
      <c r="I232" s="63">
        <v>0</v>
      </c>
      <c r="J232" s="63">
        <v>0</v>
      </c>
      <c r="K232" s="64">
        <v>0</v>
      </c>
      <c r="L232" s="63">
        <v>0</v>
      </c>
      <c r="M232" s="65">
        <v>0</v>
      </c>
      <c r="N232" s="66">
        <v>0</v>
      </c>
      <c r="O232" s="67">
        <v>0</v>
      </c>
      <c r="P232" s="52"/>
      <c r="Q232" s="56" t="s">
        <v>250</v>
      </c>
      <c r="R232" s="56" t="s">
        <v>250</v>
      </c>
      <c r="S232" s="56" t="s">
        <v>250</v>
      </c>
      <c r="T232" s="56" t="s">
        <v>250</v>
      </c>
      <c r="U232" s="61" t="s">
        <v>250</v>
      </c>
      <c r="V232" s="59" t="s">
        <v>250</v>
      </c>
      <c r="W232" s="62" t="s">
        <v>250</v>
      </c>
      <c r="X232" s="52"/>
      <c r="Y232" s="52"/>
    </row>
    <row r="233" spans="1:25" x14ac:dyDescent="0.2">
      <c r="A233" s="80">
        <v>4119</v>
      </c>
      <c r="B233" s="63" t="s">
        <v>509</v>
      </c>
      <c r="C233" s="64" t="s">
        <v>34</v>
      </c>
      <c r="D233" s="63" t="s">
        <v>66</v>
      </c>
      <c r="E233" s="65">
        <v>3.9</v>
      </c>
      <c r="F233" s="66">
        <v>2</v>
      </c>
      <c r="G233" s="67">
        <v>116</v>
      </c>
      <c r="H233" s="52"/>
      <c r="I233" s="63">
        <v>0</v>
      </c>
      <c r="J233" s="63">
        <v>0</v>
      </c>
      <c r="K233" s="64">
        <v>0</v>
      </c>
      <c r="L233" s="63">
        <v>0</v>
      </c>
      <c r="M233" s="65">
        <v>0</v>
      </c>
      <c r="N233" s="66">
        <v>0</v>
      </c>
      <c r="O233" s="67">
        <v>0</v>
      </c>
      <c r="P233" s="52"/>
      <c r="Q233" s="56" t="s">
        <v>250</v>
      </c>
      <c r="R233" s="56" t="s">
        <v>250</v>
      </c>
      <c r="S233" s="56" t="s">
        <v>250</v>
      </c>
      <c r="T233" s="56" t="s">
        <v>250</v>
      </c>
      <c r="U233" s="61" t="s">
        <v>250</v>
      </c>
      <c r="V233" s="59" t="s">
        <v>250</v>
      </c>
      <c r="W233" s="62" t="s">
        <v>250</v>
      </c>
      <c r="X233" s="52"/>
      <c r="Y233" s="52"/>
    </row>
    <row r="234" spans="1:25" x14ac:dyDescent="0.2">
      <c r="A234" s="80">
        <v>4185</v>
      </c>
      <c r="B234" s="63" t="s">
        <v>346</v>
      </c>
      <c r="C234" s="64" t="s">
        <v>34</v>
      </c>
      <c r="D234" s="63" t="s">
        <v>55</v>
      </c>
      <c r="E234" s="65">
        <v>3.9</v>
      </c>
      <c r="F234" s="66">
        <v>0</v>
      </c>
      <c r="G234" s="67">
        <v>40</v>
      </c>
      <c r="H234" s="52"/>
      <c r="I234" s="63">
        <v>0</v>
      </c>
      <c r="J234" s="63">
        <v>0</v>
      </c>
      <c r="K234" s="64">
        <v>0</v>
      </c>
      <c r="L234" s="63">
        <v>0</v>
      </c>
      <c r="M234" s="65">
        <v>0</v>
      </c>
      <c r="N234" s="66">
        <v>0</v>
      </c>
      <c r="O234" s="67">
        <v>0</v>
      </c>
      <c r="P234" s="52"/>
      <c r="Q234" s="56" t="s">
        <v>250</v>
      </c>
      <c r="R234" s="56" t="s">
        <v>250</v>
      </c>
      <c r="S234" s="56" t="s">
        <v>250</v>
      </c>
      <c r="T234" s="56" t="s">
        <v>250</v>
      </c>
      <c r="U234" s="61" t="s">
        <v>250</v>
      </c>
      <c r="V234" s="59" t="s">
        <v>250</v>
      </c>
      <c r="W234" s="62" t="s">
        <v>250</v>
      </c>
      <c r="X234" s="52"/>
      <c r="Y234" s="52"/>
    </row>
    <row r="235" spans="1:25" x14ac:dyDescent="0.2">
      <c r="A235" s="80">
        <v>4200</v>
      </c>
      <c r="B235" s="63" t="s">
        <v>453</v>
      </c>
      <c r="C235" s="64" t="s">
        <v>34</v>
      </c>
      <c r="D235" s="63" t="s">
        <v>390</v>
      </c>
      <c r="E235" s="65">
        <v>3.9</v>
      </c>
      <c r="F235" s="66">
        <v>2</v>
      </c>
      <c r="G235" s="67">
        <v>81</v>
      </c>
      <c r="H235" s="52"/>
      <c r="I235" s="63">
        <v>0</v>
      </c>
      <c r="J235" s="63">
        <v>0</v>
      </c>
      <c r="K235" s="64">
        <v>0</v>
      </c>
      <c r="L235" s="63">
        <v>0</v>
      </c>
      <c r="M235" s="65">
        <v>0</v>
      </c>
      <c r="N235" s="66">
        <v>0</v>
      </c>
      <c r="O235" s="67">
        <v>0</v>
      </c>
      <c r="P235" s="52"/>
      <c r="Q235" s="56" t="s">
        <v>250</v>
      </c>
      <c r="R235" s="56" t="s">
        <v>250</v>
      </c>
      <c r="S235" s="56" t="s">
        <v>250</v>
      </c>
      <c r="T235" s="56" t="s">
        <v>250</v>
      </c>
      <c r="U235" s="61" t="s">
        <v>250</v>
      </c>
      <c r="V235" s="59" t="s">
        <v>250</v>
      </c>
      <c r="W235" s="62" t="s">
        <v>250</v>
      </c>
      <c r="X235" s="52"/>
      <c r="Y235" s="52"/>
    </row>
    <row r="236" spans="1:25" x14ac:dyDescent="0.2">
      <c r="A236" s="80">
        <v>4201</v>
      </c>
      <c r="B236" s="63" t="s">
        <v>454</v>
      </c>
      <c r="C236" s="64" t="s">
        <v>34</v>
      </c>
      <c r="D236" s="63" t="s">
        <v>52</v>
      </c>
      <c r="E236" s="65">
        <v>3.9</v>
      </c>
      <c r="F236" s="66">
        <v>6</v>
      </c>
      <c r="G236" s="67">
        <v>68</v>
      </c>
      <c r="H236" s="52"/>
      <c r="I236" s="63">
        <v>0</v>
      </c>
      <c r="J236" s="63">
        <v>0</v>
      </c>
      <c r="K236" s="64">
        <v>0</v>
      </c>
      <c r="L236" s="63">
        <v>0</v>
      </c>
      <c r="M236" s="65">
        <v>0</v>
      </c>
      <c r="N236" s="66">
        <v>0</v>
      </c>
      <c r="O236" s="67">
        <v>0</v>
      </c>
      <c r="P236" s="52"/>
      <c r="Q236" s="56" t="s">
        <v>250</v>
      </c>
      <c r="R236" s="56" t="s">
        <v>250</v>
      </c>
      <c r="S236" s="56" t="s">
        <v>250</v>
      </c>
      <c r="T236" s="56" t="s">
        <v>250</v>
      </c>
      <c r="U236" s="61" t="s">
        <v>250</v>
      </c>
      <c r="V236" s="59" t="s">
        <v>250</v>
      </c>
      <c r="W236" s="62" t="s">
        <v>250</v>
      </c>
      <c r="X236" s="52"/>
      <c r="Y236" s="52"/>
    </row>
    <row r="237" spans="1:25" x14ac:dyDescent="0.2">
      <c r="A237" s="80">
        <v>4206</v>
      </c>
      <c r="B237" s="63" t="s">
        <v>456</v>
      </c>
      <c r="C237" s="64" t="s">
        <v>34</v>
      </c>
      <c r="D237" s="63" t="s">
        <v>400</v>
      </c>
      <c r="E237" s="65">
        <v>3.9</v>
      </c>
      <c r="F237" s="66">
        <v>0</v>
      </c>
      <c r="G237" s="67">
        <v>71</v>
      </c>
      <c r="H237" s="52"/>
      <c r="I237" s="63">
        <v>0</v>
      </c>
      <c r="J237" s="63">
        <v>0</v>
      </c>
      <c r="K237" s="64">
        <v>0</v>
      </c>
      <c r="L237" s="63">
        <v>0</v>
      </c>
      <c r="M237" s="65">
        <v>0</v>
      </c>
      <c r="N237" s="66">
        <v>0</v>
      </c>
      <c r="O237" s="67">
        <v>0</v>
      </c>
      <c r="P237" s="52"/>
      <c r="Q237" s="56" t="s">
        <v>250</v>
      </c>
      <c r="R237" s="56" t="s">
        <v>250</v>
      </c>
      <c r="S237" s="56" t="s">
        <v>250</v>
      </c>
      <c r="T237" s="56" t="s">
        <v>250</v>
      </c>
      <c r="U237" s="61" t="s">
        <v>250</v>
      </c>
      <c r="V237" s="59" t="s">
        <v>250</v>
      </c>
      <c r="W237" s="62" t="s">
        <v>250</v>
      </c>
      <c r="X237" s="52"/>
      <c r="Y237" s="52"/>
    </row>
    <row r="238" spans="1:25" x14ac:dyDescent="0.2">
      <c r="A238" s="80">
        <v>4215</v>
      </c>
      <c r="B238" s="63" t="s">
        <v>572</v>
      </c>
      <c r="C238" s="64" t="s">
        <v>34</v>
      </c>
      <c r="D238" s="63" t="s">
        <v>46</v>
      </c>
      <c r="E238" s="65">
        <v>3.9</v>
      </c>
      <c r="F238" s="66">
        <v>0</v>
      </c>
      <c r="G238" s="67">
        <v>11</v>
      </c>
      <c r="H238" s="52"/>
      <c r="I238" s="63">
        <v>0</v>
      </c>
      <c r="J238" s="63">
        <v>0</v>
      </c>
      <c r="K238" s="64">
        <v>0</v>
      </c>
      <c r="L238" s="63">
        <v>0</v>
      </c>
      <c r="M238" s="65">
        <v>0</v>
      </c>
      <c r="N238" s="66">
        <v>0</v>
      </c>
      <c r="O238" s="67">
        <v>0</v>
      </c>
      <c r="P238" s="52"/>
      <c r="Q238" s="56" t="s">
        <v>250</v>
      </c>
      <c r="R238" s="56" t="s">
        <v>250</v>
      </c>
      <c r="S238" s="56" t="s">
        <v>250</v>
      </c>
      <c r="T238" s="56" t="s">
        <v>250</v>
      </c>
      <c r="U238" s="61" t="s">
        <v>250</v>
      </c>
      <c r="V238" s="59" t="s">
        <v>250</v>
      </c>
      <c r="W238" s="62" t="s">
        <v>250</v>
      </c>
      <c r="X238" s="52"/>
      <c r="Y238" s="52"/>
    </row>
    <row r="239" spans="1:25" x14ac:dyDescent="0.2">
      <c r="A239" s="80">
        <v>4222</v>
      </c>
      <c r="B239" s="63" t="s">
        <v>671</v>
      </c>
      <c r="C239" s="64" t="s">
        <v>34</v>
      </c>
      <c r="D239" s="63" t="s">
        <v>400</v>
      </c>
      <c r="E239" s="65">
        <v>3.9</v>
      </c>
      <c r="F239" s="66">
        <v>2</v>
      </c>
      <c r="G239" s="67">
        <v>28</v>
      </c>
      <c r="H239" s="52"/>
      <c r="I239" s="63">
        <v>0</v>
      </c>
      <c r="J239" s="63">
        <v>0</v>
      </c>
      <c r="K239" s="64">
        <v>0</v>
      </c>
      <c r="L239" s="63">
        <v>0</v>
      </c>
      <c r="M239" s="65">
        <v>0</v>
      </c>
      <c r="N239" s="66">
        <v>0</v>
      </c>
      <c r="O239" s="67">
        <v>0</v>
      </c>
      <c r="P239" s="52"/>
      <c r="Q239" s="56" t="s">
        <v>250</v>
      </c>
      <c r="R239" s="56" t="s">
        <v>250</v>
      </c>
      <c r="S239" s="56" t="s">
        <v>250</v>
      </c>
      <c r="T239" s="56" t="s">
        <v>250</v>
      </c>
      <c r="U239" s="61" t="s">
        <v>250</v>
      </c>
      <c r="V239" s="59" t="s">
        <v>250</v>
      </c>
      <c r="W239" s="62" t="s">
        <v>250</v>
      </c>
      <c r="X239" s="52"/>
      <c r="Y239" s="52"/>
    </row>
    <row r="240" spans="1:25" x14ac:dyDescent="0.2">
      <c r="A240" s="80">
        <v>4155</v>
      </c>
      <c r="B240" s="63" t="s">
        <v>271</v>
      </c>
      <c r="C240" s="64" t="s">
        <v>34</v>
      </c>
      <c r="D240" s="63" t="s">
        <v>68</v>
      </c>
      <c r="E240" s="65">
        <v>3.8</v>
      </c>
      <c r="F240" s="66">
        <v>0</v>
      </c>
      <c r="G240" s="67">
        <v>3</v>
      </c>
      <c r="H240" s="52"/>
      <c r="I240" s="63">
        <v>0</v>
      </c>
      <c r="J240" s="63">
        <v>0</v>
      </c>
      <c r="K240" s="64">
        <v>0</v>
      </c>
      <c r="L240" s="63">
        <v>0</v>
      </c>
      <c r="M240" s="65">
        <v>0</v>
      </c>
      <c r="N240" s="66">
        <v>0</v>
      </c>
      <c r="O240" s="67">
        <v>0</v>
      </c>
      <c r="P240" s="52"/>
      <c r="Q240" s="56" t="s">
        <v>250</v>
      </c>
      <c r="R240" s="56" t="s">
        <v>250</v>
      </c>
      <c r="S240" s="56" t="s">
        <v>250</v>
      </c>
      <c r="T240" s="56" t="s">
        <v>250</v>
      </c>
      <c r="U240" s="61" t="s">
        <v>250</v>
      </c>
      <c r="V240" s="59" t="s">
        <v>250</v>
      </c>
      <c r="W240" s="62" t="s">
        <v>250</v>
      </c>
      <c r="X240" s="52"/>
      <c r="Y240" s="52"/>
    </row>
    <row r="241" spans="1:25" x14ac:dyDescent="0.2">
      <c r="A241" s="80">
        <v>4169</v>
      </c>
      <c r="B241" s="63" t="s">
        <v>617</v>
      </c>
      <c r="C241" s="64" t="s">
        <v>34</v>
      </c>
      <c r="D241" s="63" t="s">
        <v>72</v>
      </c>
      <c r="E241" s="65">
        <v>3.8</v>
      </c>
      <c r="F241" s="66">
        <v>0</v>
      </c>
      <c r="G241" s="67">
        <v>6</v>
      </c>
      <c r="H241" s="52"/>
      <c r="I241" s="63">
        <v>0</v>
      </c>
      <c r="J241" s="63">
        <v>0</v>
      </c>
      <c r="K241" s="64">
        <v>0</v>
      </c>
      <c r="L241" s="63">
        <v>0</v>
      </c>
      <c r="M241" s="65">
        <v>0</v>
      </c>
      <c r="N241" s="66">
        <v>0</v>
      </c>
      <c r="O241" s="67">
        <v>0</v>
      </c>
      <c r="P241" s="52"/>
      <c r="Q241" s="56" t="s">
        <v>250</v>
      </c>
      <c r="R241" s="56" t="s">
        <v>250</v>
      </c>
      <c r="S241" s="56" t="s">
        <v>250</v>
      </c>
      <c r="T241" s="56" t="s">
        <v>250</v>
      </c>
      <c r="U241" s="61" t="s">
        <v>250</v>
      </c>
      <c r="V241" s="59" t="s">
        <v>250</v>
      </c>
      <c r="W241" s="62" t="s">
        <v>250</v>
      </c>
      <c r="X241" s="52"/>
      <c r="Y241" s="52"/>
    </row>
    <row r="242" spans="1:25" x14ac:dyDescent="0.2">
      <c r="A242" s="80">
        <v>4184</v>
      </c>
      <c r="B242" s="63" t="s">
        <v>341</v>
      </c>
      <c r="C242" s="64" t="s">
        <v>34</v>
      </c>
      <c r="D242" s="63" t="s">
        <v>41</v>
      </c>
      <c r="E242" s="65">
        <v>3.8</v>
      </c>
      <c r="F242" s="66">
        <v>0</v>
      </c>
      <c r="G242" s="67">
        <v>12</v>
      </c>
      <c r="H242" s="52"/>
      <c r="I242" s="63">
        <v>0</v>
      </c>
      <c r="J242" s="63">
        <v>0</v>
      </c>
      <c r="K242" s="64">
        <v>0</v>
      </c>
      <c r="L242" s="63">
        <v>0</v>
      </c>
      <c r="M242" s="65">
        <v>0</v>
      </c>
      <c r="N242" s="66">
        <v>0</v>
      </c>
      <c r="O242" s="67">
        <v>0</v>
      </c>
      <c r="P242" s="52"/>
      <c r="Q242" s="56" t="s">
        <v>250</v>
      </c>
      <c r="R242" s="56" t="s">
        <v>250</v>
      </c>
      <c r="S242" s="56" t="s">
        <v>250</v>
      </c>
      <c r="T242" s="56" t="s">
        <v>250</v>
      </c>
      <c r="U242" s="61" t="s">
        <v>250</v>
      </c>
      <c r="V242" s="59" t="s">
        <v>250</v>
      </c>
      <c r="W242" s="62" t="s">
        <v>250</v>
      </c>
      <c r="X242" s="52"/>
      <c r="Y242" s="52"/>
    </row>
    <row r="243" spans="1:25" x14ac:dyDescent="0.2">
      <c r="A243" s="80">
        <v>4202</v>
      </c>
      <c r="B243" s="63" t="s">
        <v>576</v>
      </c>
      <c r="C243" s="64" t="s">
        <v>34</v>
      </c>
      <c r="D243" s="63" t="s">
        <v>400</v>
      </c>
      <c r="E243" s="65">
        <v>3.8</v>
      </c>
      <c r="F243" s="66">
        <v>0</v>
      </c>
      <c r="G243" s="67">
        <v>0</v>
      </c>
      <c r="H243" s="52"/>
      <c r="I243" s="63">
        <v>0</v>
      </c>
      <c r="J243" s="63">
        <v>0</v>
      </c>
      <c r="K243" s="64">
        <v>0</v>
      </c>
      <c r="L243" s="63">
        <v>0</v>
      </c>
      <c r="M243" s="65">
        <v>0</v>
      </c>
      <c r="N243" s="66">
        <v>0</v>
      </c>
      <c r="O243" s="67">
        <v>0</v>
      </c>
      <c r="P243" s="52"/>
      <c r="Q243" s="56" t="s">
        <v>250</v>
      </c>
      <c r="R243" s="56" t="s">
        <v>250</v>
      </c>
      <c r="S243" s="56" t="s">
        <v>250</v>
      </c>
      <c r="T243" s="56" t="s">
        <v>250</v>
      </c>
      <c r="U243" s="61" t="s">
        <v>250</v>
      </c>
      <c r="V243" s="59" t="s">
        <v>250</v>
      </c>
      <c r="W243" s="62" t="s">
        <v>250</v>
      </c>
      <c r="X243" s="52"/>
      <c r="Y243" s="52"/>
    </row>
    <row r="244" spans="1:25" x14ac:dyDescent="0.2">
      <c r="A244" s="80">
        <v>4208</v>
      </c>
      <c r="B244" s="63" t="s">
        <v>704</v>
      </c>
      <c r="C244" s="64" t="s">
        <v>34</v>
      </c>
      <c r="D244" s="63" t="s">
        <v>390</v>
      </c>
      <c r="E244" s="65">
        <v>3.8</v>
      </c>
      <c r="F244" s="66">
        <v>0</v>
      </c>
      <c r="G244" s="67">
        <v>44</v>
      </c>
      <c r="H244" s="52"/>
      <c r="I244" s="63">
        <v>0</v>
      </c>
      <c r="J244" s="63">
        <v>0</v>
      </c>
      <c r="K244" s="64">
        <v>0</v>
      </c>
      <c r="L244" s="63">
        <v>0</v>
      </c>
      <c r="M244" s="65">
        <v>0</v>
      </c>
      <c r="N244" s="66">
        <v>0</v>
      </c>
      <c r="O244" s="67">
        <v>0</v>
      </c>
      <c r="P244" s="52"/>
      <c r="Q244" s="56" t="s">
        <v>250</v>
      </c>
      <c r="R244" s="56" t="s">
        <v>250</v>
      </c>
      <c r="S244" s="56" t="s">
        <v>250</v>
      </c>
      <c r="T244" s="56" t="s">
        <v>250</v>
      </c>
      <c r="U244" s="61" t="s">
        <v>250</v>
      </c>
      <c r="V244" s="59" t="s">
        <v>250</v>
      </c>
      <c r="W244" s="62" t="s">
        <v>250</v>
      </c>
      <c r="X244" s="52"/>
      <c r="Y244" s="52"/>
    </row>
    <row r="245" spans="1:25" x14ac:dyDescent="0.2">
      <c r="A245" s="80">
        <v>4081</v>
      </c>
      <c r="B245" s="63" t="s">
        <v>208</v>
      </c>
      <c r="C245" s="64" t="s">
        <v>34</v>
      </c>
      <c r="D245" s="63" t="s">
        <v>390</v>
      </c>
      <c r="E245" s="65">
        <v>3.7</v>
      </c>
      <c r="F245" s="66">
        <v>0</v>
      </c>
      <c r="G245" s="67">
        <v>87</v>
      </c>
      <c r="H245" s="52"/>
      <c r="I245" s="63">
        <v>0</v>
      </c>
      <c r="J245" s="63">
        <v>0</v>
      </c>
      <c r="K245" s="64">
        <v>0</v>
      </c>
      <c r="L245" s="63">
        <v>0</v>
      </c>
      <c r="M245" s="65">
        <v>0</v>
      </c>
      <c r="N245" s="66">
        <v>0</v>
      </c>
      <c r="O245" s="67">
        <v>0</v>
      </c>
      <c r="P245" s="52"/>
      <c r="Q245" s="56" t="s">
        <v>250</v>
      </c>
      <c r="R245" s="56" t="s">
        <v>250</v>
      </c>
      <c r="S245" s="56" t="s">
        <v>250</v>
      </c>
      <c r="T245" s="56" t="s">
        <v>250</v>
      </c>
      <c r="U245" s="61" t="s">
        <v>250</v>
      </c>
      <c r="V245" s="59" t="s">
        <v>250</v>
      </c>
      <c r="W245" s="62" t="s">
        <v>250</v>
      </c>
      <c r="X245" s="52"/>
      <c r="Y245" s="52"/>
    </row>
    <row r="246" spans="1:25" x14ac:dyDescent="0.2">
      <c r="A246" s="80">
        <v>4183</v>
      </c>
      <c r="B246" s="63" t="s">
        <v>618</v>
      </c>
      <c r="C246" s="64" t="s">
        <v>34</v>
      </c>
      <c r="D246" s="63" t="s">
        <v>287</v>
      </c>
      <c r="E246" s="65">
        <v>3.7</v>
      </c>
      <c r="F246" s="66">
        <v>0</v>
      </c>
      <c r="G246" s="67">
        <v>0</v>
      </c>
      <c r="H246" s="52"/>
      <c r="I246" s="63">
        <v>0</v>
      </c>
      <c r="J246" s="63">
        <v>0</v>
      </c>
      <c r="K246" s="64">
        <v>0</v>
      </c>
      <c r="L246" s="63">
        <v>0</v>
      </c>
      <c r="M246" s="65">
        <v>0</v>
      </c>
      <c r="N246" s="66">
        <v>0</v>
      </c>
      <c r="O246" s="67">
        <v>0</v>
      </c>
      <c r="P246" s="52"/>
      <c r="Q246" s="56" t="s">
        <v>250</v>
      </c>
      <c r="R246" s="56" t="s">
        <v>250</v>
      </c>
      <c r="S246" s="56" t="s">
        <v>250</v>
      </c>
      <c r="T246" s="56" t="s">
        <v>250</v>
      </c>
      <c r="U246" s="61" t="s">
        <v>250</v>
      </c>
      <c r="V246" s="59" t="s">
        <v>250</v>
      </c>
      <c r="W246" s="62" t="s">
        <v>250</v>
      </c>
      <c r="X246" s="52"/>
      <c r="Y246" s="52"/>
    </row>
    <row r="247" spans="1:25" x14ac:dyDescent="0.2">
      <c r="A247" s="80">
        <v>4112</v>
      </c>
      <c r="B247" s="63" t="s">
        <v>206</v>
      </c>
      <c r="C247" s="64" t="s">
        <v>34</v>
      </c>
      <c r="D247" s="63" t="s">
        <v>59</v>
      </c>
      <c r="E247" s="65">
        <v>3.6</v>
      </c>
      <c r="F247" s="66">
        <v>1</v>
      </c>
      <c r="G247" s="67">
        <v>77</v>
      </c>
      <c r="H247" s="52"/>
      <c r="I247" s="63">
        <v>0</v>
      </c>
      <c r="J247" s="63">
        <v>0</v>
      </c>
      <c r="K247" s="64">
        <v>0</v>
      </c>
      <c r="L247" s="63">
        <v>0</v>
      </c>
      <c r="M247" s="65">
        <v>0</v>
      </c>
      <c r="N247" s="66">
        <v>0</v>
      </c>
      <c r="O247" s="67">
        <v>0</v>
      </c>
      <c r="P247" s="52"/>
      <c r="Q247" s="56" t="s">
        <v>250</v>
      </c>
      <c r="R247" s="56" t="s">
        <v>250</v>
      </c>
      <c r="S247" s="56" t="s">
        <v>250</v>
      </c>
      <c r="T247" s="56" t="s">
        <v>250</v>
      </c>
      <c r="U247" s="61" t="s">
        <v>250</v>
      </c>
      <c r="V247" s="59" t="s">
        <v>250</v>
      </c>
      <c r="W247" s="62" t="s">
        <v>250</v>
      </c>
      <c r="X247" s="52"/>
      <c r="Y247" s="52"/>
    </row>
    <row r="248" spans="1:25" x14ac:dyDescent="0.2">
      <c r="A248" s="80">
        <v>4203</v>
      </c>
      <c r="B248" s="63" t="s">
        <v>533</v>
      </c>
      <c r="C248" s="64" t="s">
        <v>34</v>
      </c>
      <c r="D248" s="63" t="s">
        <v>400</v>
      </c>
      <c r="E248" s="65">
        <v>3.6</v>
      </c>
      <c r="F248" s="66">
        <v>0</v>
      </c>
      <c r="G248" s="67">
        <v>0</v>
      </c>
      <c r="H248" s="52"/>
      <c r="I248" s="63">
        <v>0</v>
      </c>
      <c r="J248" s="63">
        <v>0</v>
      </c>
      <c r="K248" s="64">
        <v>0</v>
      </c>
      <c r="L248" s="63">
        <v>0</v>
      </c>
      <c r="M248" s="65">
        <v>0</v>
      </c>
      <c r="N248" s="66">
        <v>0</v>
      </c>
      <c r="O248" s="67">
        <v>0</v>
      </c>
      <c r="P248" s="52"/>
      <c r="Q248" s="56" t="s">
        <v>250</v>
      </c>
      <c r="R248" s="56" t="s">
        <v>250</v>
      </c>
      <c r="S248" s="56" t="s">
        <v>250</v>
      </c>
      <c r="T248" s="56" t="s">
        <v>250</v>
      </c>
      <c r="U248" s="61" t="s">
        <v>250</v>
      </c>
      <c r="V248" s="59" t="s">
        <v>250</v>
      </c>
      <c r="W248" s="62" t="s">
        <v>250</v>
      </c>
      <c r="X248" s="52"/>
      <c r="Y248" s="52"/>
    </row>
    <row r="249" spans="1:25" x14ac:dyDescent="0.2">
      <c r="A249" s="80">
        <v>4204</v>
      </c>
      <c r="B249" s="63" t="s">
        <v>461</v>
      </c>
      <c r="C249" s="64" t="s">
        <v>34</v>
      </c>
      <c r="D249" s="63" t="s">
        <v>388</v>
      </c>
      <c r="E249" s="65">
        <v>3.6</v>
      </c>
      <c r="F249" s="66">
        <v>0</v>
      </c>
      <c r="G249" s="67">
        <v>13</v>
      </c>
      <c r="H249" s="52"/>
      <c r="I249" s="63">
        <v>0</v>
      </c>
      <c r="J249" s="63">
        <v>0</v>
      </c>
      <c r="K249" s="64">
        <v>0</v>
      </c>
      <c r="L249" s="63">
        <v>0</v>
      </c>
      <c r="M249" s="65">
        <v>0</v>
      </c>
      <c r="N249" s="66">
        <v>0</v>
      </c>
      <c r="O249" s="67">
        <v>0</v>
      </c>
      <c r="P249" s="52"/>
      <c r="Q249" s="56" t="s">
        <v>250</v>
      </c>
      <c r="R249" s="56" t="s">
        <v>250</v>
      </c>
      <c r="S249" s="56" t="s">
        <v>250</v>
      </c>
      <c r="T249" s="56" t="s">
        <v>250</v>
      </c>
      <c r="U249" s="61" t="s">
        <v>250</v>
      </c>
      <c r="V249" s="59" t="s">
        <v>250</v>
      </c>
      <c r="W249" s="62" t="s">
        <v>250</v>
      </c>
      <c r="X249" s="52"/>
      <c r="Y249" s="52"/>
    </row>
    <row r="250" spans="1:25" x14ac:dyDescent="0.2">
      <c r="A250" s="80">
        <v>4227</v>
      </c>
      <c r="B250" s="63" t="s">
        <v>709</v>
      </c>
      <c r="C250" s="64" t="s">
        <v>34</v>
      </c>
      <c r="D250" s="63" t="s">
        <v>400</v>
      </c>
      <c r="E250" s="65">
        <v>3.6</v>
      </c>
      <c r="F250" s="66">
        <v>0</v>
      </c>
      <c r="G250" s="67">
        <v>2</v>
      </c>
      <c r="H250" s="52"/>
      <c r="I250" s="63">
        <v>0</v>
      </c>
      <c r="J250" s="63">
        <v>0</v>
      </c>
      <c r="K250" s="64">
        <v>0</v>
      </c>
      <c r="L250" s="63">
        <v>0</v>
      </c>
      <c r="M250" s="65">
        <v>0</v>
      </c>
      <c r="N250" s="66">
        <v>0</v>
      </c>
      <c r="O250" s="67">
        <v>0</v>
      </c>
      <c r="P250" s="52"/>
      <c r="Q250" s="56" t="s">
        <v>250</v>
      </c>
      <c r="R250" s="56" t="s">
        <v>250</v>
      </c>
      <c r="S250" s="56" t="s">
        <v>250</v>
      </c>
      <c r="T250" s="56" t="s">
        <v>250</v>
      </c>
      <c r="U250" s="61" t="s">
        <v>250</v>
      </c>
      <c r="V250" s="59" t="s">
        <v>250</v>
      </c>
      <c r="W250" s="62" t="s">
        <v>250</v>
      </c>
      <c r="X250" s="52"/>
      <c r="Y250" s="52"/>
    </row>
    <row r="251" spans="1:25" x14ac:dyDescent="0.2">
      <c r="A251" s="80">
        <v>4038</v>
      </c>
      <c r="B251" s="63" t="s">
        <v>705</v>
      </c>
      <c r="C251" s="64" t="s">
        <v>34</v>
      </c>
      <c r="D251" s="63" t="s">
        <v>66</v>
      </c>
      <c r="E251" s="65">
        <v>3.5</v>
      </c>
      <c r="F251" s="66">
        <v>0</v>
      </c>
      <c r="G251" s="67">
        <v>16</v>
      </c>
      <c r="H251" s="52"/>
      <c r="I251" s="63">
        <v>0</v>
      </c>
      <c r="J251" s="63">
        <v>0</v>
      </c>
      <c r="K251" s="64">
        <v>0</v>
      </c>
      <c r="L251" s="63">
        <v>0</v>
      </c>
      <c r="M251" s="65">
        <v>0</v>
      </c>
      <c r="N251" s="66">
        <v>0</v>
      </c>
      <c r="O251" s="67">
        <v>0</v>
      </c>
      <c r="P251" s="52"/>
      <c r="Q251" s="56" t="s">
        <v>250</v>
      </c>
      <c r="R251" s="56" t="s">
        <v>250</v>
      </c>
      <c r="S251" s="56" t="s">
        <v>250</v>
      </c>
      <c r="T251" s="56" t="s">
        <v>250</v>
      </c>
      <c r="U251" s="61" t="s">
        <v>250</v>
      </c>
      <c r="V251" s="59" t="s">
        <v>250</v>
      </c>
      <c r="W251" s="62" t="s">
        <v>250</v>
      </c>
      <c r="X251" s="52"/>
      <c r="Y251" s="52"/>
    </row>
    <row r="252" spans="1:25" x14ac:dyDescent="0.2">
      <c r="A252" s="80">
        <v>4087</v>
      </c>
      <c r="B252" s="63" t="s">
        <v>511</v>
      </c>
      <c r="C252" s="64" t="s">
        <v>34</v>
      </c>
      <c r="D252" s="63" t="s">
        <v>43</v>
      </c>
      <c r="E252" s="65">
        <v>3.5</v>
      </c>
      <c r="F252" s="66">
        <v>0</v>
      </c>
      <c r="G252" s="67">
        <v>0</v>
      </c>
      <c r="H252" s="52"/>
      <c r="I252" s="63">
        <v>0</v>
      </c>
      <c r="J252" s="63">
        <v>0</v>
      </c>
      <c r="K252" s="64">
        <v>0</v>
      </c>
      <c r="L252" s="63">
        <v>0</v>
      </c>
      <c r="M252" s="65">
        <v>0</v>
      </c>
      <c r="N252" s="66">
        <v>0</v>
      </c>
      <c r="O252" s="67">
        <v>0</v>
      </c>
      <c r="P252" s="52"/>
      <c r="Q252" s="56" t="s">
        <v>250</v>
      </c>
      <c r="R252" s="56" t="s">
        <v>250</v>
      </c>
      <c r="S252" s="56" t="s">
        <v>250</v>
      </c>
      <c r="T252" s="56" t="s">
        <v>250</v>
      </c>
      <c r="U252" s="61" t="s">
        <v>250</v>
      </c>
      <c r="V252" s="59" t="s">
        <v>250</v>
      </c>
      <c r="W252" s="62" t="s">
        <v>250</v>
      </c>
      <c r="X252" s="52"/>
      <c r="Y252" s="52"/>
    </row>
    <row r="253" spans="1:25" x14ac:dyDescent="0.2">
      <c r="A253" s="80">
        <v>4143</v>
      </c>
      <c r="B253" s="63" t="s">
        <v>512</v>
      </c>
      <c r="C253" s="64" t="s">
        <v>34</v>
      </c>
      <c r="D253" s="63" t="s">
        <v>59</v>
      </c>
      <c r="E253" s="65">
        <v>3.5</v>
      </c>
      <c r="F253" s="66">
        <v>0</v>
      </c>
      <c r="G253" s="67">
        <v>0</v>
      </c>
      <c r="H253" s="52"/>
      <c r="I253" s="63">
        <v>0</v>
      </c>
      <c r="J253" s="63">
        <v>0</v>
      </c>
      <c r="K253" s="64">
        <v>0</v>
      </c>
      <c r="L253" s="63">
        <v>0</v>
      </c>
      <c r="M253" s="65">
        <v>0</v>
      </c>
      <c r="N253" s="66">
        <v>0</v>
      </c>
      <c r="O253" s="67">
        <v>0</v>
      </c>
      <c r="P253" s="52"/>
      <c r="Q253" s="56" t="s">
        <v>250</v>
      </c>
      <c r="R253" s="56" t="s">
        <v>250</v>
      </c>
      <c r="S253" s="56" t="s">
        <v>250</v>
      </c>
      <c r="T253" s="56" t="s">
        <v>250</v>
      </c>
      <c r="U253" s="61" t="s">
        <v>250</v>
      </c>
      <c r="V253" s="59" t="s">
        <v>250</v>
      </c>
      <c r="W253" s="62" t="s">
        <v>250</v>
      </c>
      <c r="X253" s="52"/>
      <c r="Y253" s="52"/>
    </row>
    <row r="254" spans="1:25" x14ac:dyDescent="0.2">
      <c r="A254" s="80">
        <v>4178</v>
      </c>
      <c r="B254" s="63" t="s">
        <v>513</v>
      </c>
      <c r="C254" s="64" t="s">
        <v>34</v>
      </c>
      <c r="D254" s="63" t="s">
        <v>52</v>
      </c>
      <c r="E254" s="65">
        <v>3.5</v>
      </c>
      <c r="F254" s="66">
        <v>0</v>
      </c>
      <c r="G254" s="67">
        <v>0</v>
      </c>
      <c r="H254" s="52"/>
      <c r="I254" s="63">
        <v>0</v>
      </c>
      <c r="J254" s="63">
        <v>0</v>
      </c>
      <c r="K254" s="64">
        <v>0</v>
      </c>
      <c r="L254" s="63">
        <v>0</v>
      </c>
      <c r="M254" s="65">
        <v>0</v>
      </c>
      <c r="N254" s="66">
        <v>0</v>
      </c>
      <c r="O254" s="67">
        <v>0</v>
      </c>
      <c r="P254" s="52"/>
      <c r="Q254" s="56" t="s">
        <v>250</v>
      </c>
      <c r="R254" s="56" t="s">
        <v>250</v>
      </c>
      <c r="S254" s="56" t="s">
        <v>250</v>
      </c>
      <c r="T254" s="56" t="s">
        <v>250</v>
      </c>
      <c r="U254" s="61" t="s">
        <v>250</v>
      </c>
      <c r="V254" s="59" t="s">
        <v>250</v>
      </c>
      <c r="W254" s="62" t="s">
        <v>250</v>
      </c>
      <c r="X254" s="52"/>
      <c r="Y254" s="52"/>
    </row>
    <row r="255" spans="1:25" x14ac:dyDescent="0.2">
      <c r="A255" s="80">
        <v>4225</v>
      </c>
      <c r="B255" s="63" t="s">
        <v>707</v>
      </c>
      <c r="C255" s="64" t="s">
        <v>34</v>
      </c>
      <c r="D255" s="63" t="s">
        <v>390</v>
      </c>
      <c r="E255" s="65">
        <v>3.5</v>
      </c>
      <c r="F255" s="66">
        <v>1</v>
      </c>
      <c r="G255" s="67">
        <v>4</v>
      </c>
      <c r="H255" s="52"/>
      <c r="I255" s="63">
        <v>0</v>
      </c>
      <c r="J255" s="63">
        <v>0</v>
      </c>
      <c r="K255" s="64">
        <v>0</v>
      </c>
      <c r="L255" s="63">
        <v>0</v>
      </c>
      <c r="M255" s="65">
        <v>0</v>
      </c>
      <c r="N255" s="66">
        <v>0</v>
      </c>
      <c r="O255" s="67">
        <v>0</v>
      </c>
      <c r="P255" s="52"/>
      <c r="Q255" s="56" t="s">
        <v>250</v>
      </c>
      <c r="R255" s="56" t="s">
        <v>250</v>
      </c>
      <c r="S255" s="56" t="s">
        <v>250</v>
      </c>
      <c r="T255" s="56" t="s">
        <v>250</v>
      </c>
      <c r="U255" s="61" t="s">
        <v>250</v>
      </c>
      <c r="V255" s="59" t="s">
        <v>250</v>
      </c>
      <c r="W255" s="62" t="s">
        <v>250</v>
      </c>
      <c r="X255" s="52"/>
      <c r="Y255" s="52"/>
    </row>
    <row r="256" spans="1:25" x14ac:dyDescent="0.2">
      <c r="A256" s="80">
        <v>4102</v>
      </c>
      <c r="B256" s="63" t="s">
        <v>594</v>
      </c>
      <c r="C256" s="64" t="s">
        <v>34</v>
      </c>
      <c r="D256" s="63" t="s">
        <v>58</v>
      </c>
      <c r="E256" s="65">
        <v>3.4</v>
      </c>
      <c r="F256" s="66">
        <v>0</v>
      </c>
      <c r="G256" s="67">
        <v>0</v>
      </c>
      <c r="H256" s="52"/>
      <c r="I256" s="63">
        <v>0</v>
      </c>
      <c r="J256" s="63">
        <v>0</v>
      </c>
      <c r="K256" s="64">
        <v>0</v>
      </c>
      <c r="L256" s="63">
        <v>0</v>
      </c>
      <c r="M256" s="65">
        <v>0</v>
      </c>
      <c r="N256" s="66">
        <v>0</v>
      </c>
      <c r="O256" s="67">
        <v>0</v>
      </c>
      <c r="P256" s="52"/>
      <c r="Q256" s="56" t="s">
        <v>250</v>
      </c>
      <c r="R256" s="56" t="s">
        <v>250</v>
      </c>
      <c r="S256" s="56" t="s">
        <v>250</v>
      </c>
      <c r="T256" s="56" t="s">
        <v>250</v>
      </c>
      <c r="U256" s="61" t="s">
        <v>250</v>
      </c>
      <c r="V256" s="59" t="s">
        <v>250</v>
      </c>
      <c r="W256" s="62" t="s">
        <v>250</v>
      </c>
      <c r="X256" s="52"/>
      <c r="Y256" s="52"/>
    </row>
    <row r="257" spans="1:25" x14ac:dyDescent="0.2">
      <c r="A257" s="80">
        <v>4165</v>
      </c>
      <c r="B257" s="63" t="s">
        <v>544</v>
      </c>
      <c r="C257" s="64" t="s">
        <v>34</v>
      </c>
      <c r="D257" s="63" t="s">
        <v>66</v>
      </c>
      <c r="E257" s="65">
        <v>3.4</v>
      </c>
      <c r="F257" s="66">
        <v>0</v>
      </c>
      <c r="G257" s="67">
        <v>0</v>
      </c>
      <c r="H257" s="52"/>
      <c r="I257" s="63">
        <v>0</v>
      </c>
      <c r="J257" s="63">
        <v>0</v>
      </c>
      <c r="K257" s="64">
        <v>0</v>
      </c>
      <c r="L257" s="63">
        <v>0</v>
      </c>
      <c r="M257" s="65">
        <v>0</v>
      </c>
      <c r="N257" s="66">
        <v>0</v>
      </c>
      <c r="O257" s="67">
        <v>0</v>
      </c>
      <c r="P257" s="52"/>
      <c r="Q257" s="56" t="s">
        <v>250</v>
      </c>
      <c r="R257" s="56" t="s">
        <v>250</v>
      </c>
      <c r="S257" s="56" t="s">
        <v>250</v>
      </c>
      <c r="T257" s="56" t="s">
        <v>250</v>
      </c>
      <c r="U257" s="61" t="s">
        <v>250</v>
      </c>
      <c r="V257" s="59" t="s">
        <v>250</v>
      </c>
      <c r="W257" s="62" t="s">
        <v>250</v>
      </c>
      <c r="X257" s="52"/>
      <c r="Y257" s="52"/>
    </row>
    <row r="258" spans="1:25" x14ac:dyDescent="0.2">
      <c r="A258" s="80">
        <v>4098</v>
      </c>
      <c r="B258" s="63" t="s">
        <v>620</v>
      </c>
      <c r="C258" s="64" t="s">
        <v>34</v>
      </c>
      <c r="D258" s="63" t="s">
        <v>63</v>
      </c>
      <c r="E258" s="65">
        <v>3.3</v>
      </c>
      <c r="F258" s="66">
        <v>0</v>
      </c>
      <c r="G258" s="67">
        <v>0</v>
      </c>
      <c r="H258" s="52"/>
      <c r="I258" s="63">
        <v>0</v>
      </c>
      <c r="J258" s="63">
        <v>0</v>
      </c>
      <c r="K258" s="64">
        <v>0</v>
      </c>
      <c r="L258" s="63">
        <v>0</v>
      </c>
      <c r="M258" s="65">
        <v>0</v>
      </c>
      <c r="N258" s="66">
        <v>0</v>
      </c>
      <c r="O258" s="67">
        <v>0</v>
      </c>
      <c r="P258" s="52"/>
      <c r="Q258" s="56" t="s">
        <v>250</v>
      </c>
      <c r="R258" s="56" t="s">
        <v>250</v>
      </c>
      <c r="S258" s="56" t="s">
        <v>250</v>
      </c>
      <c r="T258" s="56" t="s">
        <v>250</v>
      </c>
      <c r="U258" s="61" t="s">
        <v>250</v>
      </c>
      <c r="V258" s="59" t="s">
        <v>250</v>
      </c>
      <c r="W258" s="62" t="s">
        <v>250</v>
      </c>
      <c r="X258" s="52"/>
      <c r="Y258" s="52"/>
    </row>
    <row r="259" spans="1:25" x14ac:dyDescent="0.2">
      <c r="A259" s="80">
        <v>4127</v>
      </c>
      <c r="B259" s="63" t="s">
        <v>514</v>
      </c>
      <c r="C259" s="64" t="s">
        <v>34</v>
      </c>
      <c r="D259" s="63" t="s">
        <v>72</v>
      </c>
      <c r="E259" s="65">
        <v>3.3</v>
      </c>
      <c r="F259" s="66">
        <v>0</v>
      </c>
      <c r="G259" s="67">
        <v>0</v>
      </c>
      <c r="H259" s="52"/>
      <c r="I259" s="63">
        <v>0</v>
      </c>
      <c r="J259" s="63">
        <v>0</v>
      </c>
      <c r="K259" s="64">
        <v>0</v>
      </c>
      <c r="L259" s="63">
        <v>0</v>
      </c>
      <c r="M259" s="65">
        <v>0</v>
      </c>
      <c r="N259" s="66">
        <v>0</v>
      </c>
      <c r="O259" s="67">
        <v>0</v>
      </c>
      <c r="P259" s="52"/>
      <c r="Q259" s="56" t="s">
        <v>250</v>
      </c>
      <c r="R259" s="56" t="s">
        <v>250</v>
      </c>
      <c r="S259" s="56" t="s">
        <v>250</v>
      </c>
      <c r="T259" s="56" t="s">
        <v>250</v>
      </c>
      <c r="U259" s="61" t="s">
        <v>250</v>
      </c>
      <c r="V259" s="59" t="s">
        <v>250</v>
      </c>
      <c r="W259" s="62" t="s">
        <v>250</v>
      </c>
      <c r="X259" s="52"/>
      <c r="Y259" s="52"/>
    </row>
    <row r="260" spans="1:25" x14ac:dyDescent="0.2">
      <c r="A260" s="80">
        <v>4132</v>
      </c>
      <c r="B260" s="63" t="s">
        <v>578</v>
      </c>
      <c r="C260" s="64" t="s">
        <v>34</v>
      </c>
      <c r="D260" s="63" t="s">
        <v>55</v>
      </c>
      <c r="E260" s="65">
        <v>3.3</v>
      </c>
      <c r="F260" s="66">
        <v>0</v>
      </c>
      <c r="G260" s="67">
        <v>0</v>
      </c>
      <c r="H260" s="52"/>
      <c r="I260" s="63">
        <v>0</v>
      </c>
      <c r="J260" s="63">
        <v>0</v>
      </c>
      <c r="K260" s="64">
        <v>0</v>
      </c>
      <c r="L260" s="63">
        <v>0</v>
      </c>
      <c r="M260" s="65">
        <v>0</v>
      </c>
      <c r="N260" s="66">
        <v>0</v>
      </c>
      <c r="O260" s="67">
        <v>0</v>
      </c>
      <c r="P260" s="52"/>
      <c r="Q260" s="56" t="s">
        <v>250</v>
      </c>
      <c r="R260" s="56" t="s">
        <v>250</v>
      </c>
      <c r="S260" s="56" t="s">
        <v>250</v>
      </c>
      <c r="T260" s="56" t="s">
        <v>250</v>
      </c>
      <c r="U260" s="61" t="s">
        <v>250</v>
      </c>
      <c r="V260" s="59" t="s">
        <v>250</v>
      </c>
      <c r="W260" s="62" t="s">
        <v>250</v>
      </c>
      <c r="X260" s="52"/>
      <c r="Y260" s="52"/>
    </row>
    <row r="261" spans="1:25" x14ac:dyDescent="0.2">
      <c r="A261" s="80">
        <v>4223</v>
      </c>
      <c r="B261" s="63" t="s">
        <v>672</v>
      </c>
      <c r="C261" s="64" t="s">
        <v>34</v>
      </c>
      <c r="D261" s="63" t="s">
        <v>287</v>
      </c>
      <c r="E261" s="65">
        <v>3.3</v>
      </c>
      <c r="F261" s="66">
        <v>0</v>
      </c>
      <c r="G261" s="67">
        <v>0</v>
      </c>
      <c r="H261" s="52"/>
      <c r="I261" s="63">
        <v>0</v>
      </c>
      <c r="J261" s="63">
        <v>0</v>
      </c>
      <c r="K261" s="64">
        <v>0</v>
      </c>
      <c r="L261" s="63">
        <v>0</v>
      </c>
      <c r="M261" s="65">
        <v>0</v>
      </c>
      <c r="N261" s="66">
        <v>0</v>
      </c>
      <c r="O261" s="67">
        <v>0</v>
      </c>
      <c r="P261" s="52"/>
      <c r="Q261" s="56" t="s">
        <v>250</v>
      </c>
      <c r="R261" s="56" t="s">
        <v>250</v>
      </c>
      <c r="S261" s="56" t="s">
        <v>250</v>
      </c>
      <c r="T261" s="56" t="s">
        <v>250</v>
      </c>
      <c r="U261" s="61" t="s">
        <v>250</v>
      </c>
      <c r="V261" s="59" t="s">
        <v>250</v>
      </c>
      <c r="W261" s="62" t="s">
        <v>250</v>
      </c>
      <c r="X261" s="52"/>
      <c r="Y261" s="52"/>
    </row>
    <row r="262" spans="1:25" x14ac:dyDescent="0.2">
      <c r="A262" s="80">
        <v>4029</v>
      </c>
      <c r="B262" s="63" t="s">
        <v>515</v>
      </c>
      <c r="C262" s="64" t="s">
        <v>34</v>
      </c>
      <c r="D262" s="63" t="s">
        <v>58</v>
      </c>
      <c r="E262" s="65">
        <v>3.2</v>
      </c>
      <c r="F262" s="66">
        <v>0</v>
      </c>
      <c r="G262" s="67">
        <v>0</v>
      </c>
      <c r="H262" s="52"/>
      <c r="I262" s="63">
        <v>0</v>
      </c>
      <c r="J262" s="63">
        <v>0</v>
      </c>
      <c r="K262" s="64">
        <v>0</v>
      </c>
      <c r="L262" s="63">
        <v>0</v>
      </c>
      <c r="M262" s="65">
        <v>0</v>
      </c>
      <c r="N262" s="66">
        <v>0</v>
      </c>
      <c r="O262" s="67">
        <v>0</v>
      </c>
      <c r="P262" s="52"/>
      <c r="Q262" s="56" t="s">
        <v>250</v>
      </c>
      <c r="R262" s="56" t="s">
        <v>250</v>
      </c>
      <c r="S262" s="56" t="s">
        <v>250</v>
      </c>
      <c r="T262" s="56" t="s">
        <v>250</v>
      </c>
      <c r="U262" s="61" t="s">
        <v>250</v>
      </c>
      <c r="V262" s="59" t="s">
        <v>250</v>
      </c>
      <c r="W262" s="62" t="s">
        <v>250</v>
      </c>
      <c r="X262" s="52"/>
      <c r="Y262" s="52"/>
    </row>
    <row r="263" spans="1:25" x14ac:dyDescent="0.2">
      <c r="A263" s="80">
        <v>4089</v>
      </c>
      <c r="B263" s="63" t="s">
        <v>521</v>
      </c>
      <c r="C263" s="64" t="s">
        <v>34</v>
      </c>
      <c r="D263" s="63" t="s">
        <v>50</v>
      </c>
      <c r="E263" s="65">
        <v>3.2</v>
      </c>
      <c r="F263" s="66">
        <v>0</v>
      </c>
      <c r="G263" s="67">
        <v>0</v>
      </c>
      <c r="H263" s="52"/>
      <c r="I263" s="63">
        <v>0</v>
      </c>
      <c r="J263" s="63">
        <v>0</v>
      </c>
      <c r="K263" s="64">
        <v>0</v>
      </c>
      <c r="L263" s="63">
        <v>0</v>
      </c>
      <c r="M263" s="65">
        <v>0</v>
      </c>
      <c r="N263" s="66">
        <v>0</v>
      </c>
      <c r="O263" s="67">
        <v>0</v>
      </c>
      <c r="P263" s="52"/>
      <c r="Q263" s="56" t="s">
        <v>250</v>
      </c>
      <c r="R263" s="56" t="s">
        <v>250</v>
      </c>
      <c r="S263" s="56" t="s">
        <v>250</v>
      </c>
      <c r="T263" s="56" t="s">
        <v>250</v>
      </c>
      <c r="U263" s="61" t="s">
        <v>250</v>
      </c>
      <c r="V263" s="59" t="s">
        <v>250</v>
      </c>
      <c r="W263" s="62" t="s">
        <v>250</v>
      </c>
      <c r="X263" s="52"/>
      <c r="Y263" s="52"/>
    </row>
    <row r="264" spans="1:25" x14ac:dyDescent="0.2">
      <c r="A264" s="80">
        <v>4159</v>
      </c>
      <c r="B264" s="63" t="s">
        <v>470</v>
      </c>
      <c r="C264" s="64" t="s">
        <v>34</v>
      </c>
      <c r="D264" s="63" t="s">
        <v>58</v>
      </c>
      <c r="E264" s="65">
        <v>3.2</v>
      </c>
      <c r="F264" s="66">
        <v>0</v>
      </c>
      <c r="G264" s="67">
        <v>0</v>
      </c>
      <c r="H264" s="52"/>
      <c r="I264" s="63">
        <v>0</v>
      </c>
      <c r="J264" s="63">
        <v>0</v>
      </c>
      <c r="K264" s="64">
        <v>0</v>
      </c>
      <c r="L264" s="63">
        <v>0</v>
      </c>
      <c r="M264" s="65">
        <v>0</v>
      </c>
      <c r="N264" s="66">
        <v>0</v>
      </c>
      <c r="O264" s="67">
        <v>0</v>
      </c>
      <c r="P264" s="52"/>
      <c r="Q264" s="56" t="s">
        <v>250</v>
      </c>
      <c r="R264" s="56" t="s">
        <v>250</v>
      </c>
      <c r="S264" s="56" t="s">
        <v>250</v>
      </c>
      <c r="T264" s="56" t="s">
        <v>250</v>
      </c>
      <c r="U264" s="61" t="s">
        <v>250</v>
      </c>
      <c r="V264" s="59" t="s">
        <v>250</v>
      </c>
      <c r="W264" s="62" t="s">
        <v>250</v>
      </c>
      <c r="X264" s="52"/>
      <c r="Y264" s="52"/>
    </row>
    <row r="265" spans="1:25" x14ac:dyDescent="0.2">
      <c r="A265" s="80">
        <v>4187</v>
      </c>
      <c r="B265" s="63" t="s">
        <v>662</v>
      </c>
      <c r="C265" s="64" t="s">
        <v>34</v>
      </c>
      <c r="D265" s="63" t="s">
        <v>37</v>
      </c>
      <c r="E265" s="65">
        <v>3.2</v>
      </c>
      <c r="F265" s="66">
        <v>2</v>
      </c>
      <c r="G265" s="67">
        <v>41</v>
      </c>
      <c r="H265" s="52"/>
      <c r="I265" s="63">
        <v>0</v>
      </c>
      <c r="J265" s="63">
        <v>0</v>
      </c>
      <c r="K265" s="64">
        <v>0</v>
      </c>
      <c r="L265" s="63">
        <v>0</v>
      </c>
      <c r="M265" s="65">
        <v>0</v>
      </c>
      <c r="N265" s="66">
        <v>0</v>
      </c>
      <c r="O265" s="67">
        <v>0</v>
      </c>
      <c r="P265" s="52"/>
      <c r="Q265" s="56" t="s">
        <v>250</v>
      </c>
      <c r="R265" s="56" t="s">
        <v>250</v>
      </c>
      <c r="S265" s="56" t="s">
        <v>250</v>
      </c>
      <c r="T265" s="56" t="s">
        <v>250</v>
      </c>
      <c r="U265" s="61" t="s">
        <v>250</v>
      </c>
      <c r="V265" s="59" t="s">
        <v>250</v>
      </c>
      <c r="W265" s="62" t="s">
        <v>250</v>
      </c>
      <c r="X265" s="52"/>
      <c r="Y265" s="52"/>
    </row>
    <row r="266" spans="1:25" x14ac:dyDescent="0.2">
      <c r="A266" s="80">
        <v>4193</v>
      </c>
      <c r="B266" s="63" t="s">
        <v>382</v>
      </c>
      <c r="C266" s="64" t="s">
        <v>34</v>
      </c>
      <c r="D266" s="63" t="s">
        <v>39</v>
      </c>
      <c r="E266" s="65">
        <v>3.2</v>
      </c>
      <c r="F266" s="66">
        <v>8</v>
      </c>
      <c r="G266" s="67">
        <v>107</v>
      </c>
      <c r="H266" s="52"/>
      <c r="I266" s="63">
        <v>0</v>
      </c>
      <c r="J266" s="63">
        <v>0</v>
      </c>
      <c r="K266" s="64">
        <v>0</v>
      </c>
      <c r="L266" s="63">
        <v>0</v>
      </c>
      <c r="M266" s="65">
        <v>0</v>
      </c>
      <c r="N266" s="66">
        <v>0</v>
      </c>
      <c r="O266" s="67">
        <v>0</v>
      </c>
      <c r="P266" s="52"/>
      <c r="Q266" s="56" t="s">
        <v>250</v>
      </c>
      <c r="R266" s="56" t="s">
        <v>250</v>
      </c>
      <c r="S266" s="56" t="s">
        <v>250</v>
      </c>
      <c r="T266" s="56" t="s">
        <v>250</v>
      </c>
      <c r="U266" s="61" t="s">
        <v>250</v>
      </c>
      <c r="V266" s="59" t="s">
        <v>250</v>
      </c>
      <c r="W266" s="62" t="s">
        <v>250</v>
      </c>
      <c r="X266" s="52"/>
      <c r="Y266" s="52"/>
    </row>
    <row r="267" spans="1:25" x14ac:dyDescent="0.2">
      <c r="A267" s="80">
        <v>4194</v>
      </c>
      <c r="B267" s="63" t="s">
        <v>651</v>
      </c>
      <c r="C267" s="64" t="s">
        <v>34</v>
      </c>
      <c r="D267" s="63" t="s">
        <v>50</v>
      </c>
      <c r="E267" s="65">
        <v>3.2</v>
      </c>
      <c r="F267" s="66">
        <v>0</v>
      </c>
      <c r="G267" s="67">
        <v>1</v>
      </c>
      <c r="H267" s="52"/>
      <c r="I267" s="63">
        <v>0</v>
      </c>
      <c r="J267" s="63">
        <v>0</v>
      </c>
      <c r="K267" s="64">
        <v>0</v>
      </c>
      <c r="L267" s="63">
        <v>0</v>
      </c>
      <c r="M267" s="65">
        <v>0</v>
      </c>
      <c r="N267" s="66">
        <v>0</v>
      </c>
      <c r="O267" s="67">
        <v>0</v>
      </c>
      <c r="P267" s="52"/>
      <c r="Q267" s="56" t="s">
        <v>250</v>
      </c>
      <c r="R267" s="56" t="s">
        <v>250</v>
      </c>
      <c r="S267" s="56" t="s">
        <v>250</v>
      </c>
      <c r="T267" s="56" t="s">
        <v>250</v>
      </c>
      <c r="U267" s="61" t="s">
        <v>250</v>
      </c>
      <c r="V267" s="59" t="s">
        <v>250</v>
      </c>
      <c r="W267" s="62" t="s">
        <v>250</v>
      </c>
      <c r="X267" s="52"/>
      <c r="Y267" s="52"/>
    </row>
    <row r="268" spans="1:25" x14ac:dyDescent="0.2">
      <c r="A268" s="80">
        <v>4205</v>
      </c>
      <c r="B268" s="63" t="s">
        <v>621</v>
      </c>
      <c r="C268" s="64" t="s">
        <v>34</v>
      </c>
      <c r="D268" s="63" t="s">
        <v>52</v>
      </c>
      <c r="E268" s="65">
        <v>3.2</v>
      </c>
      <c r="F268" s="66">
        <v>0</v>
      </c>
      <c r="G268" s="67">
        <v>0</v>
      </c>
      <c r="H268" s="52"/>
      <c r="I268" s="63">
        <v>0</v>
      </c>
      <c r="J268" s="63">
        <v>0</v>
      </c>
      <c r="K268" s="64">
        <v>0</v>
      </c>
      <c r="L268" s="63">
        <v>0</v>
      </c>
      <c r="M268" s="65">
        <v>0</v>
      </c>
      <c r="N268" s="66">
        <v>0</v>
      </c>
      <c r="O268" s="67">
        <v>0</v>
      </c>
      <c r="P268" s="52"/>
      <c r="Q268" s="56" t="s">
        <v>250</v>
      </c>
      <c r="R268" s="56" t="s">
        <v>250</v>
      </c>
      <c r="S268" s="56" t="s">
        <v>250</v>
      </c>
      <c r="T268" s="56" t="s">
        <v>250</v>
      </c>
      <c r="U268" s="61" t="s">
        <v>250</v>
      </c>
      <c r="V268" s="59" t="s">
        <v>250</v>
      </c>
      <c r="W268" s="62" t="s">
        <v>250</v>
      </c>
      <c r="X268" s="52"/>
      <c r="Y268" s="52"/>
    </row>
    <row r="269" spans="1:25" x14ac:dyDescent="0.2">
      <c r="A269" s="80">
        <v>4129</v>
      </c>
      <c r="B269" s="63" t="s">
        <v>595</v>
      </c>
      <c r="C269" s="64" t="s">
        <v>34</v>
      </c>
      <c r="D269" s="63" t="s">
        <v>72</v>
      </c>
      <c r="E269" s="65">
        <v>3.1</v>
      </c>
      <c r="F269" s="66">
        <v>0</v>
      </c>
      <c r="G269" s="67">
        <v>0</v>
      </c>
      <c r="H269" s="52"/>
      <c r="I269" s="63">
        <v>0</v>
      </c>
      <c r="J269" s="63">
        <v>0</v>
      </c>
      <c r="K269" s="64">
        <v>0</v>
      </c>
      <c r="L269" s="63">
        <v>0</v>
      </c>
      <c r="M269" s="65">
        <v>0</v>
      </c>
      <c r="N269" s="66">
        <v>0</v>
      </c>
      <c r="O269" s="67">
        <v>0</v>
      </c>
      <c r="P269" s="52"/>
      <c r="Q269" s="56" t="s">
        <v>250</v>
      </c>
      <c r="R269" s="56" t="s">
        <v>250</v>
      </c>
      <c r="S269" s="56" t="s">
        <v>250</v>
      </c>
      <c r="T269" s="56" t="s">
        <v>250</v>
      </c>
      <c r="U269" s="61" t="s">
        <v>250</v>
      </c>
      <c r="V269" s="59" t="s">
        <v>250</v>
      </c>
      <c r="W269" s="62" t="s">
        <v>250</v>
      </c>
      <c r="X269" s="52"/>
      <c r="Y269" s="52"/>
    </row>
    <row r="270" spans="1:25" x14ac:dyDescent="0.2">
      <c r="A270" s="80">
        <v>4154</v>
      </c>
      <c r="B270" s="63" t="s">
        <v>362</v>
      </c>
      <c r="C270" s="64" t="s">
        <v>34</v>
      </c>
      <c r="D270" s="63" t="s">
        <v>68</v>
      </c>
      <c r="E270" s="65">
        <v>3.1</v>
      </c>
      <c r="F270" s="66">
        <v>0</v>
      </c>
      <c r="G270" s="67">
        <v>0</v>
      </c>
      <c r="H270" s="52"/>
      <c r="I270" s="63">
        <v>0</v>
      </c>
      <c r="J270" s="63">
        <v>0</v>
      </c>
      <c r="K270" s="64">
        <v>0</v>
      </c>
      <c r="L270" s="63">
        <v>0</v>
      </c>
      <c r="M270" s="65">
        <v>0</v>
      </c>
      <c r="N270" s="66">
        <v>0</v>
      </c>
      <c r="O270" s="67">
        <v>0</v>
      </c>
      <c r="P270" s="52"/>
      <c r="Q270" s="56" t="s">
        <v>250</v>
      </c>
      <c r="R270" s="56" t="s">
        <v>250</v>
      </c>
      <c r="S270" s="56" t="s">
        <v>250</v>
      </c>
      <c r="T270" s="56" t="s">
        <v>250</v>
      </c>
      <c r="U270" s="61" t="s">
        <v>250</v>
      </c>
      <c r="V270" s="59" t="s">
        <v>250</v>
      </c>
      <c r="W270" s="62" t="s">
        <v>250</v>
      </c>
      <c r="X270" s="52"/>
      <c r="Y270" s="52"/>
    </row>
    <row r="271" spans="1:25" x14ac:dyDescent="0.2">
      <c r="A271" s="80">
        <v>4164</v>
      </c>
      <c r="B271" s="63" t="s">
        <v>522</v>
      </c>
      <c r="C271" s="64" t="s">
        <v>34</v>
      </c>
      <c r="D271" s="63" t="s">
        <v>46</v>
      </c>
      <c r="E271" s="65">
        <v>3.1</v>
      </c>
      <c r="F271" s="66">
        <v>0</v>
      </c>
      <c r="G271" s="67">
        <v>0</v>
      </c>
      <c r="H271" s="52"/>
      <c r="I271" s="63">
        <v>0</v>
      </c>
      <c r="J271" s="63">
        <v>0</v>
      </c>
      <c r="K271" s="64">
        <v>0</v>
      </c>
      <c r="L271" s="63">
        <v>0</v>
      </c>
      <c r="M271" s="65">
        <v>0</v>
      </c>
      <c r="N271" s="66">
        <v>0</v>
      </c>
      <c r="O271" s="67">
        <v>0</v>
      </c>
      <c r="P271" s="52"/>
      <c r="Q271" s="56" t="s">
        <v>250</v>
      </c>
      <c r="R271" s="56" t="s">
        <v>250</v>
      </c>
      <c r="S271" s="56" t="s">
        <v>250</v>
      </c>
      <c r="T271" s="56" t="s">
        <v>250</v>
      </c>
      <c r="U271" s="61" t="s">
        <v>250</v>
      </c>
      <c r="V271" s="59" t="s">
        <v>250</v>
      </c>
      <c r="W271" s="62" t="s">
        <v>250</v>
      </c>
      <c r="X271" s="52"/>
      <c r="Y271" s="52"/>
    </row>
    <row r="272" spans="1:25" x14ac:dyDescent="0.2">
      <c r="A272" s="80">
        <v>4173</v>
      </c>
      <c r="B272" s="63" t="s">
        <v>579</v>
      </c>
      <c r="C272" s="64" t="s">
        <v>34</v>
      </c>
      <c r="D272" s="63" t="s">
        <v>287</v>
      </c>
      <c r="E272" s="65">
        <v>3.1</v>
      </c>
      <c r="F272" s="66">
        <v>0</v>
      </c>
      <c r="G272" s="67">
        <v>0</v>
      </c>
      <c r="H272" s="52"/>
      <c r="I272" s="63">
        <v>0</v>
      </c>
      <c r="J272" s="63">
        <v>0</v>
      </c>
      <c r="K272" s="64">
        <v>0</v>
      </c>
      <c r="L272" s="63">
        <v>0</v>
      </c>
      <c r="M272" s="65">
        <v>0</v>
      </c>
      <c r="N272" s="66">
        <v>0</v>
      </c>
      <c r="O272" s="67">
        <v>0</v>
      </c>
      <c r="P272" s="52"/>
      <c r="Q272" s="56" t="s">
        <v>250</v>
      </c>
      <c r="R272" s="56" t="s">
        <v>250</v>
      </c>
      <c r="S272" s="56" t="s">
        <v>250</v>
      </c>
      <c r="T272" s="56" t="s">
        <v>250</v>
      </c>
      <c r="U272" s="61" t="s">
        <v>250</v>
      </c>
      <c r="V272" s="59" t="s">
        <v>250</v>
      </c>
      <c r="W272" s="62" t="s">
        <v>250</v>
      </c>
      <c r="X272" s="52"/>
      <c r="Y272" s="52"/>
    </row>
    <row r="273" spans="1:25" x14ac:dyDescent="0.2">
      <c r="A273" s="80">
        <v>4217</v>
      </c>
      <c r="B273" s="63" t="s">
        <v>625</v>
      </c>
      <c r="C273" s="64" t="s">
        <v>34</v>
      </c>
      <c r="D273" s="63" t="s">
        <v>390</v>
      </c>
      <c r="E273" s="65">
        <v>3.1</v>
      </c>
      <c r="F273" s="66">
        <v>0</v>
      </c>
      <c r="G273" s="67">
        <v>9</v>
      </c>
      <c r="H273" s="52"/>
      <c r="I273" s="63">
        <v>0</v>
      </c>
      <c r="J273" s="63">
        <v>0</v>
      </c>
      <c r="K273" s="64">
        <v>0</v>
      </c>
      <c r="L273" s="63">
        <v>0</v>
      </c>
      <c r="M273" s="65">
        <v>0</v>
      </c>
      <c r="N273" s="66">
        <v>0</v>
      </c>
      <c r="O273" s="67">
        <v>0</v>
      </c>
      <c r="P273" s="52"/>
      <c r="Q273" s="56" t="s">
        <v>250</v>
      </c>
      <c r="R273" s="56" t="s">
        <v>250</v>
      </c>
      <c r="S273" s="56" t="s">
        <v>250</v>
      </c>
      <c r="T273" s="56" t="s">
        <v>250</v>
      </c>
      <c r="U273" s="61" t="s">
        <v>250</v>
      </c>
      <c r="V273" s="59" t="s">
        <v>250</v>
      </c>
      <c r="W273" s="62" t="s">
        <v>250</v>
      </c>
      <c r="X273" s="52"/>
      <c r="Y273" s="52"/>
    </row>
    <row r="274" spans="1:25" x14ac:dyDescent="0.2">
      <c r="A274" s="80">
        <v>4219</v>
      </c>
      <c r="B274" s="63" t="s">
        <v>632</v>
      </c>
      <c r="C274" s="64" t="s">
        <v>34</v>
      </c>
      <c r="D274" s="63" t="s">
        <v>43</v>
      </c>
      <c r="E274" s="65">
        <v>3.1</v>
      </c>
      <c r="F274" s="66">
        <v>0</v>
      </c>
      <c r="G274" s="67">
        <v>3</v>
      </c>
      <c r="H274" s="52"/>
      <c r="I274" s="63">
        <v>0</v>
      </c>
      <c r="J274" s="63">
        <v>0</v>
      </c>
      <c r="K274" s="64">
        <v>0</v>
      </c>
      <c r="L274" s="63">
        <v>0</v>
      </c>
      <c r="M274" s="65">
        <v>0</v>
      </c>
      <c r="N274" s="66">
        <v>0</v>
      </c>
      <c r="O274" s="67">
        <v>0</v>
      </c>
      <c r="P274" s="52"/>
      <c r="Q274" s="56" t="s">
        <v>250</v>
      </c>
      <c r="R274" s="56" t="s">
        <v>250</v>
      </c>
      <c r="S274" s="56" t="s">
        <v>250</v>
      </c>
      <c r="T274" s="56" t="s">
        <v>250</v>
      </c>
      <c r="U274" s="61" t="s">
        <v>250</v>
      </c>
      <c r="V274" s="59" t="s">
        <v>250</v>
      </c>
      <c r="W274" s="62" t="s">
        <v>250</v>
      </c>
      <c r="X274" s="52"/>
      <c r="Y274" s="52"/>
    </row>
    <row r="275" spans="1:25" x14ac:dyDescent="0.2">
      <c r="A275" s="80">
        <v>4221</v>
      </c>
      <c r="B275" s="63" t="s">
        <v>652</v>
      </c>
      <c r="C275" s="64" t="s">
        <v>34</v>
      </c>
      <c r="D275" s="63" t="s">
        <v>63</v>
      </c>
      <c r="E275" s="65">
        <v>3.1</v>
      </c>
      <c r="F275" s="66">
        <v>0</v>
      </c>
      <c r="G275" s="67">
        <v>7</v>
      </c>
      <c r="H275" s="52"/>
      <c r="I275" s="63">
        <v>0</v>
      </c>
      <c r="J275" s="63">
        <v>0</v>
      </c>
      <c r="K275" s="64">
        <v>0</v>
      </c>
      <c r="L275" s="63">
        <v>0</v>
      </c>
      <c r="M275" s="65">
        <v>0</v>
      </c>
      <c r="N275" s="66">
        <v>0</v>
      </c>
      <c r="O275" s="67">
        <v>0</v>
      </c>
      <c r="P275" s="52"/>
      <c r="Q275" s="56" t="s">
        <v>250</v>
      </c>
      <c r="R275" s="56" t="s">
        <v>250</v>
      </c>
      <c r="S275" s="56" t="s">
        <v>250</v>
      </c>
      <c r="T275" s="56" t="s">
        <v>250</v>
      </c>
      <c r="U275" s="61" t="s">
        <v>250</v>
      </c>
      <c r="V275" s="59" t="s">
        <v>250</v>
      </c>
      <c r="W275" s="62" t="s">
        <v>250</v>
      </c>
      <c r="X275" s="52"/>
      <c r="Y275" s="52"/>
    </row>
    <row r="276" spans="1:25" x14ac:dyDescent="0.2">
      <c r="A276" s="80">
        <v>4228</v>
      </c>
      <c r="B276" s="63" t="s">
        <v>716</v>
      </c>
      <c r="C276" s="64" t="s">
        <v>34</v>
      </c>
      <c r="D276" s="63" t="s">
        <v>50</v>
      </c>
      <c r="E276" s="65">
        <v>3.1</v>
      </c>
      <c r="F276" s="66">
        <v>0</v>
      </c>
      <c r="G276" s="67">
        <v>0</v>
      </c>
      <c r="H276" s="52"/>
      <c r="I276" s="63">
        <v>0</v>
      </c>
      <c r="J276" s="63">
        <v>0</v>
      </c>
      <c r="K276" s="64">
        <v>0</v>
      </c>
      <c r="L276" s="63">
        <v>0</v>
      </c>
      <c r="M276" s="65">
        <v>0</v>
      </c>
      <c r="N276" s="66">
        <v>0</v>
      </c>
      <c r="O276" s="67">
        <v>0</v>
      </c>
      <c r="P276" s="52"/>
      <c r="Q276" s="56" t="s">
        <v>250</v>
      </c>
      <c r="R276" s="56" t="s">
        <v>250</v>
      </c>
      <c r="S276" s="56" t="s">
        <v>250</v>
      </c>
      <c r="T276" s="56" t="s">
        <v>250</v>
      </c>
      <c r="U276" s="61" t="s">
        <v>250</v>
      </c>
      <c r="V276" s="59" t="s">
        <v>250</v>
      </c>
      <c r="W276" s="62" t="s">
        <v>250</v>
      </c>
      <c r="X276" s="52"/>
      <c r="Y276" s="52"/>
    </row>
    <row r="277" spans="1:25" x14ac:dyDescent="0.2">
      <c r="A277" s="80">
        <v>4124</v>
      </c>
      <c r="B277" s="63" t="s">
        <v>378</v>
      </c>
      <c r="C277" s="64" t="s">
        <v>34</v>
      </c>
      <c r="D277" s="63" t="s">
        <v>63</v>
      </c>
      <c r="E277" s="65">
        <v>3</v>
      </c>
      <c r="F277" s="66">
        <v>0</v>
      </c>
      <c r="G277" s="67">
        <v>0</v>
      </c>
      <c r="H277" s="52"/>
      <c r="I277" s="63">
        <v>0</v>
      </c>
      <c r="J277" s="63">
        <v>0</v>
      </c>
      <c r="K277" s="64">
        <v>0</v>
      </c>
      <c r="L277" s="63">
        <v>0</v>
      </c>
      <c r="M277" s="65">
        <v>0</v>
      </c>
      <c r="N277" s="66">
        <v>0</v>
      </c>
      <c r="O277" s="67">
        <v>0</v>
      </c>
      <c r="P277" s="52"/>
      <c r="Q277" s="56" t="s">
        <v>250</v>
      </c>
      <c r="R277" s="56" t="s">
        <v>250</v>
      </c>
      <c r="S277" s="56" t="s">
        <v>250</v>
      </c>
      <c r="T277" s="56" t="s">
        <v>250</v>
      </c>
      <c r="U277" s="61" t="s">
        <v>250</v>
      </c>
      <c r="V277" s="59" t="s">
        <v>250</v>
      </c>
      <c r="W277" s="62" t="s">
        <v>250</v>
      </c>
      <c r="X277" s="52"/>
      <c r="Y277" s="52"/>
    </row>
    <row r="278" spans="1:25" x14ac:dyDescent="0.2">
      <c r="A278" s="80">
        <v>4161</v>
      </c>
      <c r="B278" s="63" t="s">
        <v>277</v>
      </c>
      <c r="C278" s="64" t="s">
        <v>34</v>
      </c>
      <c r="D278" s="63" t="s">
        <v>52</v>
      </c>
      <c r="E278" s="65">
        <v>3</v>
      </c>
      <c r="F278" s="66">
        <v>4</v>
      </c>
      <c r="G278" s="67">
        <v>54</v>
      </c>
      <c r="H278" s="52"/>
      <c r="I278" s="63">
        <v>0</v>
      </c>
      <c r="J278" s="63">
        <v>0</v>
      </c>
      <c r="K278" s="64">
        <v>0</v>
      </c>
      <c r="L278" s="63">
        <v>0</v>
      </c>
      <c r="M278" s="65">
        <v>0</v>
      </c>
      <c r="N278" s="66">
        <v>0</v>
      </c>
      <c r="O278" s="67">
        <v>0</v>
      </c>
      <c r="P278" s="52"/>
      <c r="Q278" s="56" t="s">
        <v>250</v>
      </c>
      <c r="R278" s="56" t="s">
        <v>250</v>
      </c>
      <c r="S278" s="56" t="s">
        <v>250</v>
      </c>
      <c r="T278" s="56" t="s">
        <v>250</v>
      </c>
      <c r="U278" s="61" t="s">
        <v>250</v>
      </c>
      <c r="V278" s="59" t="s">
        <v>250</v>
      </c>
      <c r="W278" s="62" t="s">
        <v>250</v>
      </c>
      <c r="X278" s="52"/>
      <c r="Y278" s="52"/>
    </row>
    <row r="279" spans="1:25" x14ac:dyDescent="0.2">
      <c r="A279" s="80">
        <v>4176</v>
      </c>
      <c r="B279" s="63" t="s">
        <v>523</v>
      </c>
      <c r="C279" s="64" t="s">
        <v>34</v>
      </c>
      <c r="D279" s="63" t="s">
        <v>287</v>
      </c>
      <c r="E279" s="65">
        <v>3</v>
      </c>
      <c r="F279" s="66">
        <v>0</v>
      </c>
      <c r="G279" s="67">
        <v>0</v>
      </c>
      <c r="H279" s="52"/>
      <c r="I279" s="63">
        <v>0</v>
      </c>
      <c r="J279" s="63">
        <v>0</v>
      </c>
      <c r="K279" s="64">
        <v>0</v>
      </c>
      <c r="L279" s="63">
        <v>0</v>
      </c>
      <c r="M279" s="65">
        <v>0</v>
      </c>
      <c r="N279" s="66">
        <v>0</v>
      </c>
      <c r="O279" s="67">
        <v>0</v>
      </c>
      <c r="P279" s="52"/>
      <c r="Q279" s="56" t="s">
        <v>250</v>
      </c>
      <c r="R279" s="56" t="s">
        <v>250</v>
      </c>
      <c r="S279" s="56" t="s">
        <v>250</v>
      </c>
      <c r="T279" s="56" t="s">
        <v>250</v>
      </c>
      <c r="U279" s="61" t="s">
        <v>250</v>
      </c>
      <c r="V279" s="59" t="s">
        <v>250</v>
      </c>
      <c r="W279" s="62" t="s">
        <v>250</v>
      </c>
      <c r="X279" s="52"/>
      <c r="Y279" s="52"/>
    </row>
    <row r="280" spans="1:25" x14ac:dyDescent="0.2">
      <c r="A280" s="80">
        <v>4192</v>
      </c>
      <c r="B280" s="63" t="s">
        <v>663</v>
      </c>
      <c r="C280" s="64" t="s">
        <v>34</v>
      </c>
      <c r="D280" s="63" t="s">
        <v>59</v>
      </c>
      <c r="E280" s="65">
        <v>3</v>
      </c>
      <c r="F280" s="66">
        <v>1</v>
      </c>
      <c r="G280" s="67">
        <v>9</v>
      </c>
      <c r="H280" s="52"/>
      <c r="I280" s="63">
        <v>0</v>
      </c>
      <c r="J280" s="63">
        <v>0</v>
      </c>
      <c r="K280" s="64">
        <v>0</v>
      </c>
      <c r="L280" s="63">
        <v>0</v>
      </c>
      <c r="M280" s="65">
        <v>0</v>
      </c>
      <c r="N280" s="66">
        <v>0</v>
      </c>
      <c r="O280" s="67">
        <v>0</v>
      </c>
      <c r="P280" s="52"/>
      <c r="Q280" s="56" t="s">
        <v>250</v>
      </c>
      <c r="R280" s="56" t="s">
        <v>250</v>
      </c>
      <c r="S280" s="56" t="s">
        <v>250</v>
      </c>
      <c r="T280" s="56" t="s">
        <v>250</v>
      </c>
      <c r="U280" s="61" t="s">
        <v>250</v>
      </c>
      <c r="V280" s="59" t="s">
        <v>250</v>
      </c>
      <c r="W280" s="62" t="s">
        <v>250</v>
      </c>
      <c r="X280" s="52"/>
      <c r="Y280" s="52"/>
    </row>
    <row r="281" spans="1:25" x14ac:dyDescent="0.2">
      <c r="A281" s="80">
        <v>4216</v>
      </c>
      <c r="B281" s="63" t="s">
        <v>602</v>
      </c>
      <c r="C281" s="64" t="s">
        <v>34</v>
      </c>
      <c r="D281" s="63" t="s">
        <v>72</v>
      </c>
      <c r="E281" s="65">
        <v>3</v>
      </c>
      <c r="F281" s="66">
        <v>0</v>
      </c>
      <c r="G281" s="67">
        <v>53</v>
      </c>
      <c r="H281" s="52"/>
      <c r="I281" s="63">
        <v>0</v>
      </c>
      <c r="J281" s="63">
        <v>0</v>
      </c>
      <c r="K281" s="64">
        <v>0</v>
      </c>
      <c r="L281" s="63">
        <v>0</v>
      </c>
      <c r="M281" s="65">
        <v>0</v>
      </c>
      <c r="N281" s="66">
        <v>0</v>
      </c>
      <c r="O281" s="67">
        <v>0</v>
      </c>
      <c r="P281" s="52"/>
      <c r="Q281" s="56" t="s">
        <v>250</v>
      </c>
      <c r="R281" s="56" t="s">
        <v>250</v>
      </c>
      <c r="S281" s="56" t="s">
        <v>250</v>
      </c>
      <c r="T281" s="56" t="s">
        <v>250</v>
      </c>
      <c r="U281" s="61" t="s">
        <v>250</v>
      </c>
      <c r="V281" s="59" t="s">
        <v>250</v>
      </c>
      <c r="W281" s="62" t="s">
        <v>250</v>
      </c>
      <c r="X281" s="52"/>
      <c r="Y281" s="52"/>
    </row>
    <row r="282" spans="1:25" x14ac:dyDescent="0.2">
      <c r="A282" s="80">
        <v>4218</v>
      </c>
      <c r="B282" s="63" t="s">
        <v>706</v>
      </c>
      <c r="C282" s="64" t="s">
        <v>34</v>
      </c>
      <c r="D282" s="63" t="s">
        <v>287</v>
      </c>
      <c r="E282" s="65">
        <v>3</v>
      </c>
      <c r="F282" s="66">
        <v>0</v>
      </c>
      <c r="G282" s="67">
        <v>2</v>
      </c>
      <c r="H282" s="52"/>
      <c r="I282" s="63">
        <v>0</v>
      </c>
      <c r="J282" s="63">
        <v>0</v>
      </c>
      <c r="K282" s="64">
        <v>0</v>
      </c>
      <c r="L282" s="63">
        <v>0</v>
      </c>
      <c r="M282" s="65">
        <v>0</v>
      </c>
      <c r="N282" s="66">
        <v>0</v>
      </c>
      <c r="O282" s="67">
        <v>0</v>
      </c>
      <c r="P282" s="52"/>
      <c r="Q282" s="56" t="s">
        <v>250</v>
      </c>
      <c r="R282" s="56" t="s">
        <v>250</v>
      </c>
      <c r="S282" s="56" t="s">
        <v>250</v>
      </c>
      <c r="T282" s="56" t="s">
        <v>250</v>
      </c>
      <c r="U282" s="61" t="s">
        <v>250</v>
      </c>
      <c r="V282" s="59" t="s">
        <v>250</v>
      </c>
      <c r="W282" s="62" t="s">
        <v>250</v>
      </c>
      <c r="X282" s="52"/>
      <c r="Y282" s="52"/>
    </row>
    <row r="283" spans="1:25" x14ac:dyDescent="0.2">
      <c r="A283" s="80">
        <v>4220</v>
      </c>
      <c r="B283" s="63" t="s">
        <v>642</v>
      </c>
      <c r="C283" s="64" t="s">
        <v>34</v>
      </c>
      <c r="D283" s="63" t="s">
        <v>388</v>
      </c>
      <c r="E283" s="65">
        <v>3</v>
      </c>
      <c r="F283" s="66">
        <v>0</v>
      </c>
      <c r="G283" s="67">
        <v>31</v>
      </c>
      <c r="H283" s="52"/>
      <c r="I283" s="63">
        <v>0</v>
      </c>
      <c r="J283" s="63">
        <v>0</v>
      </c>
      <c r="K283" s="64">
        <v>0</v>
      </c>
      <c r="L283" s="63">
        <v>0</v>
      </c>
      <c r="M283" s="65">
        <v>0</v>
      </c>
      <c r="N283" s="66">
        <v>0</v>
      </c>
      <c r="O283" s="67">
        <v>0</v>
      </c>
      <c r="P283" s="52"/>
      <c r="Q283" s="56" t="s">
        <v>250</v>
      </c>
      <c r="R283" s="56" t="s">
        <v>250</v>
      </c>
      <c r="S283" s="56" t="s">
        <v>250</v>
      </c>
      <c r="T283" s="56" t="s">
        <v>250</v>
      </c>
      <c r="U283" s="61" t="s">
        <v>250</v>
      </c>
      <c r="V283" s="59" t="s">
        <v>250</v>
      </c>
      <c r="W283" s="62" t="s">
        <v>250</v>
      </c>
      <c r="X283" s="52"/>
      <c r="Y283" s="52"/>
    </row>
    <row r="284" spans="1:25" x14ac:dyDescent="0.2">
      <c r="A284" s="80">
        <v>4224</v>
      </c>
      <c r="B284" s="63" t="s">
        <v>673</v>
      </c>
      <c r="C284" s="64" t="s">
        <v>34</v>
      </c>
      <c r="D284" s="63" t="s">
        <v>63</v>
      </c>
      <c r="E284" s="65">
        <v>3</v>
      </c>
      <c r="F284" s="66">
        <v>0</v>
      </c>
      <c r="G284" s="67">
        <v>6</v>
      </c>
      <c r="H284" s="52"/>
      <c r="I284" s="63">
        <v>0</v>
      </c>
      <c r="J284" s="63">
        <v>0</v>
      </c>
      <c r="K284" s="64">
        <v>0</v>
      </c>
      <c r="L284" s="63">
        <v>0</v>
      </c>
      <c r="M284" s="65">
        <v>0</v>
      </c>
      <c r="N284" s="66">
        <v>0</v>
      </c>
      <c r="O284" s="67">
        <v>0</v>
      </c>
      <c r="P284" s="52"/>
      <c r="Q284" s="56" t="s">
        <v>250</v>
      </c>
      <c r="R284" s="56" t="s">
        <v>250</v>
      </c>
      <c r="S284" s="56" t="s">
        <v>250</v>
      </c>
      <c r="T284" s="56" t="s">
        <v>250</v>
      </c>
      <c r="U284" s="61" t="s">
        <v>250</v>
      </c>
      <c r="V284" s="59" t="s">
        <v>250</v>
      </c>
      <c r="W284" s="62" t="s">
        <v>250</v>
      </c>
      <c r="X284" s="52"/>
      <c r="Y284" s="52"/>
    </row>
    <row r="285" spans="1:25" x14ac:dyDescent="0.2">
      <c r="A285" s="80">
        <v>4229</v>
      </c>
      <c r="B285" s="63" t="s">
        <v>717</v>
      </c>
      <c r="C285" s="64" t="s">
        <v>34</v>
      </c>
      <c r="D285" s="63" t="s">
        <v>50</v>
      </c>
      <c r="E285" s="65">
        <v>3</v>
      </c>
      <c r="F285" s="66">
        <v>0</v>
      </c>
      <c r="G285" s="67">
        <v>2</v>
      </c>
      <c r="H285" s="52"/>
      <c r="I285" s="63">
        <v>0</v>
      </c>
      <c r="J285" s="63">
        <v>0</v>
      </c>
      <c r="K285" s="64">
        <v>0</v>
      </c>
      <c r="L285" s="63">
        <v>0</v>
      </c>
      <c r="M285" s="65">
        <v>0</v>
      </c>
      <c r="N285" s="66">
        <v>0</v>
      </c>
      <c r="O285" s="67">
        <v>0</v>
      </c>
      <c r="P285" s="52"/>
      <c r="Q285" s="56" t="s">
        <v>250</v>
      </c>
      <c r="R285" s="56" t="s">
        <v>250</v>
      </c>
      <c r="S285" s="56" t="s">
        <v>250</v>
      </c>
      <c r="T285" s="56" t="s">
        <v>250</v>
      </c>
      <c r="U285" s="61" t="s">
        <v>250</v>
      </c>
      <c r="V285" s="59" t="s">
        <v>250</v>
      </c>
      <c r="W285" s="62" t="s">
        <v>250</v>
      </c>
      <c r="X285" s="52"/>
      <c r="Y285" s="52"/>
    </row>
    <row r="286" spans="1:25" x14ac:dyDescent="0.2">
      <c r="A286" s="80">
        <v>4230</v>
      </c>
      <c r="B286" s="63" t="s">
        <v>720</v>
      </c>
      <c r="C286" s="64" t="s">
        <v>34</v>
      </c>
      <c r="D286" s="63" t="s">
        <v>55</v>
      </c>
      <c r="E286" s="65">
        <v>3</v>
      </c>
      <c r="F286" s="66">
        <v>0</v>
      </c>
      <c r="G286" s="67">
        <v>1</v>
      </c>
      <c r="H286" s="52"/>
      <c r="I286" s="63">
        <v>0</v>
      </c>
      <c r="J286" s="63">
        <v>0</v>
      </c>
      <c r="K286" s="64">
        <v>0</v>
      </c>
      <c r="L286" s="63">
        <v>0</v>
      </c>
      <c r="M286" s="65">
        <v>0</v>
      </c>
      <c r="N286" s="66">
        <v>0</v>
      </c>
      <c r="O286" s="67">
        <v>0</v>
      </c>
      <c r="P286" s="52"/>
      <c r="Q286" s="56" t="s">
        <v>250</v>
      </c>
      <c r="R286" s="56" t="s">
        <v>250</v>
      </c>
      <c r="S286" s="56" t="s">
        <v>250</v>
      </c>
      <c r="T286" s="56" t="s">
        <v>250</v>
      </c>
      <c r="U286" s="61" t="s">
        <v>250</v>
      </c>
      <c r="V286" s="59" t="s">
        <v>250</v>
      </c>
      <c r="W286" s="62" t="s">
        <v>250</v>
      </c>
      <c r="X286" s="52"/>
      <c r="Y286" s="52"/>
    </row>
    <row r="287" spans="1:25" x14ac:dyDescent="0.2">
      <c r="A287" s="80">
        <v>0</v>
      </c>
      <c r="B287" s="63">
        <v>0</v>
      </c>
      <c r="C287" s="64">
        <v>0</v>
      </c>
      <c r="D287" s="63">
        <v>0</v>
      </c>
      <c r="E287" s="65">
        <v>0</v>
      </c>
      <c r="F287" s="66">
        <v>0</v>
      </c>
      <c r="G287" s="67">
        <v>0</v>
      </c>
      <c r="H287" s="52"/>
      <c r="I287" s="63">
        <v>0</v>
      </c>
      <c r="J287" s="63">
        <v>0</v>
      </c>
      <c r="K287" s="64">
        <v>0</v>
      </c>
      <c r="L287" s="63">
        <v>0</v>
      </c>
      <c r="M287" s="65">
        <v>0</v>
      </c>
      <c r="N287" s="66">
        <v>0</v>
      </c>
      <c r="O287" s="67">
        <v>0</v>
      </c>
      <c r="P287" s="52"/>
      <c r="Q287" s="56" t="s">
        <v>250</v>
      </c>
      <c r="R287" s="56" t="s">
        <v>250</v>
      </c>
      <c r="S287" s="56" t="s">
        <v>250</v>
      </c>
      <c r="T287" s="56" t="s">
        <v>250</v>
      </c>
      <c r="U287" s="61" t="s">
        <v>250</v>
      </c>
      <c r="V287" s="59" t="s">
        <v>250</v>
      </c>
      <c r="W287" s="62" t="s">
        <v>250</v>
      </c>
      <c r="X287" s="52"/>
      <c r="Y287" s="52"/>
    </row>
    <row r="288" spans="1:25" x14ac:dyDescent="0.2">
      <c r="A288" s="80">
        <v>0</v>
      </c>
      <c r="B288" s="63">
        <v>0</v>
      </c>
      <c r="C288" s="64">
        <v>0</v>
      </c>
      <c r="D288" s="63">
        <v>0</v>
      </c>
      <c r="E288" s="65">
        <v>0</v>
      </c>
      <c r="F288" s="66">
        <v>0</v>
      </c>
      <c r="G288" s="67">
        <v>0</v>
      </c>
      <c r="H288" s="52"/>
      <c r="I288" s="63">
        <v>0</v>
      </c>
      <c r="J288" s="63">
        <v>0</v>
      </c>
      <c r="K288" s="64">
        <v>0</v>
      </c>
      <c r="L288" s="63">
        <v>0</v>
      </c>
      <c r="M288" s="65">
        <v>0</v>
      </c>
      <c r="N288" s="66">
        <v>0</v>
      </c>
      <c r="O288" s="67">
        <v>0</v>
      </c>
      <c r="P288" s="52"/>
      <c r="Q288" s="56" t="s">
        <v>250</v>
      </c>
      <c r="R288" s="56" t="s">
        <v>250</v>
      </c>
      <c r="S288" s="56" t="s">
        <v>250</v>
      </c>
      <c r="T288" s="56" t="s">
        <v>250</v>
      </c>
      <c r="U288" s="61" t="s">
        <v>250</v>
      </c>
      <c r="V288" s="59" t="s">
        <v>250</v>
      </c>
      <c r="W288" s="62" t="s">
        <v>250</v>
      </c>
      <c r="X288" s="52"/>
      <c r="Y288" s="52"/>
    </row>
    <row r="289" spans="1:25" x14ac:dyDescent="0.2">
      <c r="A289" s="80">
        <v>0</v>
      </c>
      <c r="B289" s="63">
        <v>0</v>
      </c>
      <c r="C289" s="64">
        <v>0</v>
      </c>
      <c r="D289" s="63">
        <v>0</v>
      </c>
      <c r="E289" s="65">
        <v>0</v>
      </c>
      <c r="F289" s="66">
        <v>0</v>
      </c>
      <c r="G289" s="67">
        <v>0</v>
      </c>
      <c r="H289" s="52"/>
      <c r="I289" s="63">
        <v>0</v>
      </c>
      <c r="J289" s="63">
        <v>0</v>
      </c>
      <c r="K289" s="64">
        <v>0</v>
      </c>
      <c r="L289" s="63">
        <v>0</v>
      </c>
      <c r="M289" s="65">
        <v>0</v>
      </c>
      <c r="N289" s="66">
        <v>0</v>
      </c>
      <c r="O289" s="67">
        <v>0</v>
      </c>
      <c r="P289" s="52"/>
      <c r="Q289" s="56" t="s">
        <v>250</v>
      </c>
      <c r="R289" s="56" t="s">
        <v>250</v>
      </c>
      <c r="S289" s="56" t="s">
        <v>250</v>
      </c>
      <c r="T289" s="56" t="s">
        <v>250</v>
      </c>
      <c r="U289" s="61" t="s">
        <v>250</v>
      </c>
      <c r="V289" s="59" t="s">
        <v>250</v>
      </c>
      <c r="W289" s="62" t="s">
        <v>250</v>
      </c>
      <c r="X289" s="52"/>
      <c r="Y289" s="52"/>
    </row>
    <row r="290" spans="1:25" x14ac:dyDescent="0.2">
      <c r="A290" s="80">
        <v>0</v>
      </c>
      <c r="B290" s="63">
        <v>0</v>
      </c>
      <c r="C290" s="64">
        <v>0</v>
      </c>
      <c r="D290" s="63">
        <v>0</v>
      </c>
      <c r="E290" s="65">
        <v>0</v>
      </c>
      <c r="F290" s="66">
        <v>0</v>
      </c>
      <c r="G290" s="67">
        <v>0</v>
      </c>
      <c r="H290" s="52"/>
      <c r="I290" s="63">
        <v>0</v>
      </c>
      <c r="J290" s="63">
        <v>0</v>
      </c>
      <c r="K290" s="64">
        <v>0</v>
      </c>
      <c r="L290" s="63">
        <v>0</v>
      </c>
      <c r="M290" s="65">
        <v>0</v>
      </c>
      <c r="N290" s="66">
        <v>0</v>
      </c>
      <c r="O290" s="67">
        <v>0</v>
      </c>
      <c r="P290" s="52"/>
      <c r="Q290" s="56" t="s">
        <v>250</v>
      </c>
      <c r="R290" s="56" t="s">
        <v>250</v>
      </c>
      <c r="S290" s="56" t="s">
        <v>250</v>
      </c>
      <c r="T290" s="56" t="s">
        <v>250</v>
      </c>
      <c r="U290" s="61" t="s">
        <v>250</v>
      </c>
      <c r="V290" s="59" t="s">
        <v>250</v>
      </c>
      <c r="W290" s="62" t="s">
        <v>250</v>
      </c>
      <c r="X290" s="52"/>
      <c r="Y290" s="52"/>
    </row>
    <row r="291" spans="1:25" x14ac:dyDescent="0.2">
      <c r="A291" s="80">
        <v>0</v>
      </c>
      <c r="B291" s="63">
        <v>0</v>
      </c>
      <c r="C291" s="64">
        <v>0</v>
      </c>
      <c r="D291" s="63">
        <v>0</v>
      </c>
      <c r="E291" s="65">
        <v>0</v>
      </c>
      <c r="F291" s="66">
        <v>0</v>
      </c>
      <c r="G291" s="67">
        <v>0</v>
      </c>
      <c r="H291" s="52"/>
      <c r="I291" s="63">
        <v>0</v>
      </c>
      <c r="J291" s="63">
        <v>0</v>
      </c>
      <c r="K291" s="64">
        <v>0</v>
      </c>
      <c r="L291" s="63">
        <v>0</v>
      </c>
      <c r="M291" s="65">
        <v>0</v>
      </c>
      <c r="N291" s="66">
        <v>0</v>
      </c>
      <c r="O291" s="67">
        <v>0</v>
      </c>
      <c r="P291" s="52"/>
      <c r="Q291" s="56" t="s">
        <v>250</v>
      </c>
      <c r="R291" s="56" t="s">
        <v>250</v>
      </c>
      <c r="S291" s="56" t="s">
        <v>250</v>
      </c>
      <c r="T291" s="56" t="s">
        <v>250</v>
      </c>
      <c r="U291" s="61" t="s">
        <v>250</v>
      </c>
      <c r="V291" s="59" t="s">
        <v>250</v>
      </c>
      <c r="W291" s="62" t="s">
        <v>250</v>
      </c>
      <c r="X291" s="52"/>
      <c r="Y291" s="52"/>
    </row>
    <row r="292" spans="1:25" x14ac:dyDescent="0.2">
      <c r="A292" s="80">
        <v>0</v>
      </c>
      <c r="B292" s="63">
        <v>0</v>
      </c>
      <c r="C292" s="64">
        <v>0</v>
      </c>
      <c r="D292" s="63">
        <v>0</v>
      </c>
      <c r="E292" s="65">
        <v>0</v>
      </c>
      <c r="F292" s="66">
        <v>0</v>
      </c>
      <c r="G292" s="67">
        <v>0</v>
      </c>
      <c r="H292" s="52"/>
      <c r="I292" s="63">
        <v>0</v>
      </c>
      <c r="J292" s="63">
        <v>0</v>
      </c>
      <c r="K292" s="64">
        <v>0</v>
      </c>
      <c r="L292" s="63">
        <v>0</v>
      </c>
      <c r="M292" s="65">
        <v>0</v>
      </c>
      <c r="N292" s="66">
        <v>0</v>
      </c>
      <c r="O292" s="67">
        <v>0</v>
      </c>
      <c r="P292" s="52"/>
      <c r="Q292" s="56" t="s">
        <v>250</v>
      </c>
      <c r="R292" s="56" t="s">
        <v>250</v>
      </c>
      <c r="S292" s="56" t="s">
        <v>250</v>
      </c>
      <c r="T292" s="56" t="s">
        <v>250</v>
      </c>
      <c r="U292" s="61" t="s">
        <v>250</v>
      </c>
      <c r="V292" s="59" t="s">
        <v>250</v>
      </c>
      <c r="W292" s="62" t="s">
        <v>250</v>
      </c>
      <c r="X292" s="52"/>
      <c r="Y292" s="52"/>
    </row>
    <row r="293" spans="1:25" x14ac:dyDescent="0.2">
      <c r="A293" s="80">
        <v>0</v>
      </c>
      <c r="B293" s="63">
        <v>0</v>
      </c>
      <c r="C293" s="64">
        <v>0</v>
      </c>
      <c r="D293" s="63">
        <v>0</v>
      </c>
      <c r="E293" s="65">
        <v>0</v>
      </c>
      <c r="F293" s="66">
        <v>0</v>
      </c>
      <c r="G293" s="67">
        <v>0</v>
      </c>
      <c r="H293" s="52"/>
      <c r="I293" s="63">
        <v>0</v>
      </c>
      <c r="J293" s="63">
        <v>0</v>
      </c>
      <c r="K293" s="64">
        <v>0</v>
      </c>
      <c r="L293" s="63">
        <v>0</v>
      </c>
      <c r="M293" s="65">
        <v>0</v>
      </c>
      <c r="N293" s="66">
        <v>0</v>
      </c>
      <c r="O293" s="67">
        <v>0</v>
      </c>
      <c r="P293" s="52"/>
      <c r="Q293" s="56" t="s">
        <v>250</v>
      </c>
      <c r="R293" s="56" t="s">
        <v>250</v>
      </c>
      <c r="S293" s="56" t="s">
        <v>250</v>
      </c>
      <c r="T293" s="56" t="s">
        <v>250</v>
      </c>
      <c r="U293" s="61" t="s">
        <v>250</v>
      </c>
      <c r="V293" s="59" t="s">
        <v>250</v>
      </c>
      <c r="W293" s="62" t="s">
        <v>250</v>
      </c>
      <c r="X293" s="52"/>
      <c r="Y293" s="52"/>
    </row>
    <row r="294" spans="1:25" x14ac:dyDescent="0.2">
      <c r="A294" s="80">
        <v>0</v>
      </c>
      <c r="B294" s="63">
        <v>0</v>
      </c>
      <c r="C294" s="64">
        <v>0</v>
      </c>
      <c r="D294" s="63">
        <v>0</v>
      </c>
      <c r="E294" s="65">
        <v>0</v>
      </c>
      <c r="F294" s="66">
        <v>0</v>
      </c>
      <c r="G294" s="67">
        <v>0</v>
      </c>
      <c r="H294" s="52"/>
      <c r="I294" s="63">
        <v>0</v>
      </c>
      <c r="J294" s="63">
        <v>0</v>
      </c>
      <c r="K294" s="64">
        <v>0</v>
      </c>
      <c r="L294" s="63">
        <v>0</v>
      </c>
      <c r="M294" s="65">
        <v>0</v>
      </c>
      <c r="N294" s="66">
        <v>0</v>
      </c>
      <c r="O294" s="67">
        <v>0</v>
      </c>
      <c r="P294" s="52"/>
      <c r="Q294" s="56" t="s">
        <v>250</v>
      </c>
      <c r="R294" s="56" t="s">
        <v>250</v>
      </c>
      <c r="S294" s="56" t="s">
        <v>250</v>
      </c>
      <c r="T294" s="56" t="s">
        <v>250</v>
      </c>
      <c r="U294" s="61" t="s">
        <v>250</v>
      </c>
      <c r="V294" s="59" t="s">
        <v>250</v>
      </c>
      <c r="W294" s="62" t="s">
        <v>250</v>
      </c>
      <c r="X294" s="52"/>
      <c r="Y294" s="52"/>
    </row>
    <row r="295" spans="1:25" x14ac:dyDescent="0.2">
      <c r="A295" s="80">
        <v>0</v>
      </c>
      <c r="B295" s="63">
        <v>0</v>
      </c>
      <c r="C295" s="64">
        <v>0</v>
      </c>
      <c r="D295" s="63">
        <v>0</v>
      </c>
      <c r="E295" s="65">
        <v>0</v>
      </c>
      <c r="F295" s="66">
        <v>0</v>
      </c>
      <c r="G295" s="67">
        <v>0</v>
      </c>
      <c r="H295" s="52"/>
      <c r="I295" s="63">
        <v>0</v>
      </c>
      <c r="J295" s="63">
        <v>0</v>
      </c>
      <c r="K295" s="64">
        <v>0</v>
      </c>
      <c r="L295" s="63">
        <v>0</v>
      </c>
      <c r="M295" s="65">
        <v>0</v>
      </c>
      <c r="N295" s="66">
        <v>0</v>
      </c>
      <c r="O295" s="67">
        <v>0</v>
      </c>
      <c r="P295" s="52"/>
      <c r="Q295" s="56" t="s">
        <v>250</v>
      </c>
      <c r="R295" s="56" t="s">
        <v>250</v>
      </c>
      <c r="S295" s="56" t="s">
        <v>250</v>
      </c>
      <c r="T295" s="56" t="s">
        <v>250</v>
      </c>
      <c r="U295" s="61" t="s">
        <v>250</v>
      </c>
      <c r="V295" s="59" t="s">
        <v>250</v>
      </c>
      <c r="W295" s="62" t="s">
        <v>250</v>
      </c>
      <c r="X295" s="52"/>
      <c r="Y295" s="52"/>
    </row>
    <row r="296" spans="1:25" x14ac:dyDescent="0.2">
      <c r="A296" s="80">
        <v>0</v>
      </c>
      <c r="B296" s="63">
        <v>0</v>
      </c>
      <c r="C296" s="64">
        <v>0</v>
      </c>
      <c r="D296" s="63">
        <v>0</v>
      </c>
      <c r="E296" s="65">
        <v>0</v>
      </c>
      <c r="F296" s="66">
        <v>0</v>
      </c>
      <c r="G296" s="67">
        <v>0</v>
      </c>
      <c r="H296" s="52"/>
      <c r="I296" s="63">
        <v>0</v>
      </c>
      <c r="J296" s="63">
        <v>0</v>
      </c>
      <c r="K296" s="64">
        <v>0</v>
      </c>
      <c r="L296" s="63">
        <v>0</v>
      </c>
      <c r="M296" s="65">
        <v>0</v>
      </c>
      <c r="N296" s="66">
        <v>0</v>
      </c>
      <c r="O296" s="67">
        <v>0</v>
      </c>
      <c r="P296" s="52"/>
      <c r="Q296" s="56" t="s">
        <v>250</v>
      </c>
      <c r="R296" s="56" t="s">
        <v>250</v>
      </c>
      <c r="S296" s="56" t="s">
        <v>250</v>
      </c>
      <c r="T296" s="56" t="s">
        <v>250</v>
      </c>
      <c r="U296" s="61" t="s">
        <v>250</v>
      </c>
      <c r="V296" s="59" t="s">
        <v>250</v>
      </c>
      <c r="W296" s="62" t="s">
        <v>250</v>
      </c>
      <c r="X296" s="52"/>
      <c r="Y296" s="52"/>
    </row>
    <row r="297" spans="1:25" ht="10.8" thickBot="1" x14ac:dyDescent="0.25">
      <c r="A297" s="81">
        <v>0</v>
      </c>
      <c r="B297" s="70">
        <v>0</v>
      </c>
      <c r="C297" s="71">
        <v>0</v>
      </c>
      <c r="D297" s="70">
        <v>0</v>
      </c>
      <c r="E297" s="72">
        <v>0</v>
      </c>
      <c r="F297" s="73">
        <v>0</v>
      </c>
      <c r="G297" s="74">
        <v>0</v>
      </c>
      <c r="H297" s="75"/>
      <c r="I297" s="63">
        <v>0</v>
      </c>
      <c r="J297" s="70">
        <v>0</v>
      </c>
      <c r="K297" s="71">
        <v>0</v>
      </c>
      <c r="L297" s="70">
        <v>0</v>
      </c>
      <c r="M297" s="72">
        <v>0</v>
      </c>
      <c r="N297" s="73">
        <v>0</v>
      </c>
      <c r="O297" s="74">
        <v>0</v>
      </c>
      <c r="P297" s="75"/>
      <c r="Q297" s="76" t="s">
        <v>250</v>
      </c>
      <c r="R297" s="76" t="s">
        <v>250</v>
      </c>
      <c r="S297" s="76" t="s">
        <v>250</v>
      </c>
      <c r="T297" s="76" t="s">
        <v>250</v>
      </c>
      <c r="U297" s="77" t="s">
        <v>250</v>
      </c>
      <c r="V297" s="78" t="s">
        <v>250</v>
      </c>
      <c r="W297" s="79" t="s">
        <v>250</v>
      </c>
      <c r="X297" s="52"/>
      <c r="Y297" s="52"/>
    </row>
    <row r="298" spans="1:25" ht="10.8" thickTop="1" x14ac:dyDescent="0.2">
      <c r="A298" s="83"/>
      <c r="B298" s="52"/>
      <c r="C298" s="84"/>
      <c r="D298" s="52"/>
      <c r="E298" s="85"/>
      <c r="F298" s="52"/>
      <c r="G298" s="52"/>
      <c r="H298" s="52"/>
      <c r="I298" s="83"/>
      <c r="J298" s="52"/>
      <c r="K298" s="84"/>
      <c r="L298" s="52"/>
      <c r="M298" s="85"/>
      <c r="N298" s="52"/>
      <c r="O298" s="52"/>
      <c r="P298" s="52"/>
      <c r="Q298" s="83"/>
      <c r="R298" s="52"/>
      <c r="S298" s="84"/>
      <c r="T298" s="52"/>
      <c r="U298" s="85"/>
      <c r="V298" s="52"/>
      <c r="W298" s="52"/>
      <c r="X298" s="52"/>
      <c r="Y298" s="52"/>
    </row>
    <row r="299" spans="1:25" x14ac:dyDescent="0.2">
      <c r="A299" s="83"/>
      <c r="B299" s="46" t="s">
        <v>25</v>
      </c>
      <c r="C299" s="46">
        <v>70</v>
      </c>
      <c r="D299"/>
      <c r="E299"/>
      <c r="F299"/>
      <c r="G299" s="52"/>
      <c r="H299" s="52"/>
      <c r="I299" s="83"/>
      <c r="J299" s="52"/>
      <c r="K299" s="84"/>
      <c r="L299" s="52"/>
      <c r="M299" s="85"/>
      <c r="N299" s="52"/>
      <c r="O299" s="52"/>
      <c r="P299" s="52"/>
      <c r="Q299" s="83"/>
      <c r="R299" s="52"/>
      <c r="S299" s="84"/>
      <c r="T299" s="52"/>
      <c r="U299" s="85"/>
      <c r="V299" s="52"/>
      <c r="W299" s="52"/>
      <c r="X299" s="52"/>
      <c r="Y299" s="52"/>
    </row>
    <row r="300" spans="1:25" x14ac:dyDescent="0.2">
      <c r="A300" s="83"/>
      <c r="B300" s="46" t="s">
        <v>251</v>
      </c>
      <c r="C300" s="46">
        <v>15</v>
      </c>
      <c r="D300"/>
      <c r="E300"/>
      <c r="F300"/>
      <c r="G300" s="52"/>
      <c r="H300" s="52"/>
      <c r="I300" s="83"/>
      <c r="J300" s="52"/>
      <c r="K300" s="84"/>
      <c r="L300" s="52"/>
      <c r="M300" s="85"/>
      <c r="N300" s="52"/>
      <c r="O300" s="52"/>
      <c r="P300" s="52"/>
      <c r="Q300" s="83"/>
      <c r="R300" s="52"/>
      <c r="S300" s="84"/>
      <c r="T300" s="52"/>
      <c r="U300" s="85"/>
      <c r="V300" s="52"/>
      <c r="W300" s="52"/>
      <c r="X300" s="52"/>
      <c r="Y300" s="52"/>
    </row>
    <row r="301" spans="1:25" x14ac:dyDescent="0.2">
      <c r="A301" s="83"/>
      <c r="B301"/>
      <c r="C301"/>
      <c r="D301"/>
      <c r="E301"/>
      <c r="F301"/>
      <c r="G301" s="52"/>
      <c r="H301" s="52"/>
      <c r="I301" s="83"/>
      <c r="J301" s="52"/>
      <c r="K301" s="84"/>
      <c r="L301" s="52"/>
      <c r="M301" s="85"/>
      <c r="N301" s="52"/>
      <c r="O301" s="52"/>
      <c r="P301" s="52"/>
      <c r="Q301" s="83"/>
      <c r="R301" s="52"/>
      <c r="S301" s="84"/>
      <c r="T301" s="52"/>
      <c r="U301" s="85"/>
      <c r="V301" s="52"/>
      <c r="W301" s="52"/>
      <c r="X301" s="52"/>
      <c r="Y301" s="52"/>
    </row>
    <row r="302" spans="1:25" x14ac:dyDescent="0.2">
      <c r="A302" s="83"/>
      <c r="B302" s="46" t="s">
        <v>28</v>
      </c>
      <c r="C302" s="46">
        <v>2</v>
      </c>
      <c r="D302" s="46">
        <v>2</v>
      </c>
      <c r="E302" s="46">
        <v>2</v>
      </c>
      <c r="F302" s="46">
        <v>2</v>
      </c>
      <c r="G302" s="52"/>
      <c r="H302" s="52"/>
      <c r="I302" s="83"/>
      <c r="J302" s="52"/>
      <c r="K302" s="84"/>
      <c r="L302" s="52"/>
      <c r="M302" s="85"/>
      <c r="N302" s="52"/>
      <c r="O302" s="52"/>
      <c r="P302" s="52"/>
      <c r="Q302" s="83"/>
      <c r="R302" s="52"/>
      <c r="S302" s="84"/>
      <c r="T302" s="52"/>
      <c r="U302" s="85"/>
      <c r="V302" s="52"/>
      <c r="W302" s="52"/>
      <c r="X302" s="52"/>
      <c r="Y302" s="52"/>
    </row>
    <row r="303" spans="1:25" x14ac:dyDescent="0.2">
      <c r="A303" s="83"/>
      <c r="B303" s="46" t="s">
        <v>30</v>
      </c>
      <c r="C303" s="46">
        <v>5</v>
      </c>
      <c r="D303" s="46">
        <v>5</v>
      </c>
      <c r="E303" s="46">
        <v>5</v>
      </c>
      <c r="F303" s="46">
        <v>4</v>
      </c>
      <c r="G303" s="52"/>
      <c r="H303" s="52"/>
      <c r="I303" s="83"/>
      <c r="J303" s="52"/>
      <c r="K303" s="84"/>
      <c r="L303" s="52"/>
      <c r="M303" s="85"/>
      <c r="N303" s="52"/>
      <c r="O303" s="52"/>
      <c r="P303" s="52"/>
      <c r="Q303" s="83"/>
      <c r="R303" s="52"/>
      <c r="S303" s="84"/>
      <c r="T303" s="52"/>
      <c r="U303" s="85"/>
      <c r="V303" s="52"/>
      <c r="W303" s="52"/>
      <c r="X303" s="52"/>
      <c r="Y303" s="52"/>
    </row>
    <row r="304" spans="1:25" x14ac:dyDescent="0.2">
      <c r="A304" s="83"/>
      <c r="B304" s="46" t="s">
        <v>32</v>
      </c>
      <c r="C304" s="46">
        <v>5</v>
      </c>
      <c r="D304" s="46">
        <v>6</v>
      </c>
      <c r="E304" s="46">
        <v>4</v>
      </c>
      <c r="F304" s="46">
        <v>6</v>
      </c>
      <c r="G304" s="52"/>
      <c r="H304" s="52"/>
      <c r="I304" s="83"/>
      <c r="J304" s="52"/>
      <c r="K304" s="84"/>
      <c r="L304" s="52"/>
      <c r="M304" s="85"/>
      <c r="N304" s="52"/>
      <c r="O304" s="52"/>
      <c r="P304" s="52"/>
      <c r="Q304" s="83"/>
      <c r="R304" s="52"/>
      <c r="S304" s="84"/>
      <c r="T304" s="52"/>
      <c r="U304" s="85"/>
      <c r="V304" s="52"/>
      <c r="W304" s="52"/>
      <c r="X304" s="52"/>
      <c r="Y304" s="52"/>
    </row>
    <row r="305" spans="1:25" x14ac:dyDescent="0.2">
      <c r="A305" s="83"/>
      <c r="B305" s="46" t="s">
        <v>34</v>
      </c>
      <c r="C305" s="46">
        <v>3</v>
      </c>
      <c r="D305" s="46">
        <v>2</v>
      </c>
      <c r="E305" s="46">
        <v>4</v>
      </c>
      <c r="F305" s="46">
        <v>3</v>
      </c>
      <c r="G305" s="52"/>
      <c r="H305" s="52"/>
      <c r="I305" s="83"/>
      <c r="J305" s="52"/>
      <c r="K305" s="84"/>
      <c r="L305" s="52"/>
      <c r="M305" s="85"/>
      <c r="N305" s="52"/>
      <c r="O305" s="52"/>
      <c r="P305" s="52"/>
      <c r="Q305" s="83"/>
      <c r="R305" s="52"/>
      <c r="S305" s="84"/>
      <c r="T305" s="52"/>
      <c r="U305" s="85"/>
      <c r="V305" s="52"/>
      <c r="W305" s="52"/>
      <c r="X305" s="52"/>
      <c r="Y305" s="52"/>
    </row>
  </sheetData>
  <sheetProtection sheet="1" objects="1" scenarios="1"/>
  <mergeCells count="54">
    <mergeCell ref="V199:W199"/>
    <mergeCell ref="I199:I200"/>
    <mergeCell ref="J199:J200"/>
    <mergeCell ref="K199:K200"/>
    <mergeCell ref="L199:L200"/>
    <mergeCell ref="M199:M200"/>
    <mergeCell ref="N199:O199"/>
    <mergeCell ref="Q199:Q200"/>
    <mergeCell ref="R199:R200"/>
    <mergeCell ref="S199:S200"/>
    <mergeCell ref="T199:T200"/>
    <mergeCell ref="U199:U200"/>
    <mergeCell ref="A199:A200"/>
    <mergeCell ref="B199:B200"/>
    <mergeCell ref="C199:C200"/>
    <mergeCell ref="D199:D200"/>
    <mergeCell ref="E199:E200"/>
    <mergeCell ref="F199:G199"/>
    <mergeCell ref="Q100:Q101"/>
    <mergeCell ref="R100:R101"/>
    <mergeCell ref="S100:S101"/>
    <mergeCell ref="T100:T101"/>
    <mergeCell ref="F100:G100"/>
    <mergeCell ref="U100:U101"/>
    <mergeCell ref="V100:W100"/>
    <mergeCell ref="I100:I101"/>
    <mergeCell ref="J100:J101"/>
    <mergeCell ref="K100:K101"/>
    <mergeCell ref="L100:L101"/>
    <mergeCell ref="M100:M101"/>
    <mergeCell ref="N100:O100"/>
    <mergeCell ref="A100:A101"/>
    <mergeCell ref="B100:B101"/>
    <mergeCell ref="C100:C101"/>
    <mergeCell ref="D100:D101"/>
    <mergeCell ref="E100:E101"/>
    <mergeCell ref="V1:W1"/>
    <mergeCell ref="I1:I2"/>
    <mergeCell ref="J1:J2"/>
    <mergeCell ref="K1:K2"/>
    <mergeCell ref="L1:L2"/>
    <mergeCell ref="M1:M2"/>
    <mergeCell ref="N1:O1"/>
    <mergeCell ref="Q1:Q2"/>
    <mergeCell ref="R1:R2"/>
    <mergeCell ref="S1:S2"/>
    <mergeCell ref="T1:T2"/>
    <mergeCell ref="U1:U2"/>
    <mergeCell ref="A1:A2"/>
    <mergeCell ref="F1:G1"/>
    <mergeCell ref="B1:B2"/>
    <mergeCell ref="C1:C2"/>
    <mergeCell ref="D1:D2"/>
    <mergeCell ref="E1:E2"/>
  </mergeCells>
  <conditionalFormatting sqref="A100:F100 B3:G99 F2:G2 A102:G198 F101:G101 A201:G297 F200:G200 A199:F199 B1:F1">
    <cfRule type="expression" dxfId="5" priority="3" stopIfTrue="1">
      <formula>AND(LEN($A1)&gt;0,OR(NOT(ISNUMBER($A1)),ISNUMBER(FIND("*",$B1))))</formula>
    </cfRule>
  </conditionalFormatting>
  <conditionalFormatting sqref="I1:N1 I3:O99 N2:O2 I102:O198 N101:O101 I100:N100 I201:O297 N200:O200 I199:N199">
    <cfRule type="expression" dxfId="4" priority="4" stopIfTrue="1">
      <formula>AND(LEN($I1)&gt;0,OR(NOT(ISNUMBER($I1)),ISNUMBER(FIND("*",$J1))))</formula>
    </cfRule>
  </conditionalFormatting>
  <conditionalFormatting sqref="Q1:V1 Q3:W99 V2:W2 Q102:W198 V101:W101 Q100:V100 Q201:W297 V200:W200 Q199:V199">
    <cfRule type="expression" dxfId="3" priority="5" stopIfTrue="1">
      <formula>AND(LEN($Q1)&gt;0,OR(NOT(ISNUMBER($Q1)),ISNUMBER(FIND("*",$R1))))</formula>
    </cfRule>
  </conditionalFormatting>
  <conditionalFormatting sqref="B299:C300 B302:F305">
    <cfRule type="expression" dxfId="2" priority="6" stopIfTrue="1">
      <formula>OR(NOT(ISNUMBER($A299)),ISNUMBER(FIND("*",$B299)))</formula>
    </cfRule>
  </conditionalFormatting>
  <conditionalFormatting sqref="A3:A99">
    <cfRule type="expression" dxfId="1" priority="2" stopIfTrue="1">
      <formula>AND(LEN($A3)&gt;0,OR(NOT(ISNUMBER($A3)),ISNUMBER(FIND("*",$B3))))</formula>
    </cfRule>
  </conditionalFormatting>
  <conditionalFormatting sqref="A1">
    <cfRule type="expression" dxfId="0" priority="1" stopIfTrue="1">
      <formula>AND(LEN($I1)&gt;0,OR(NOT(ISNUMBER($I1)),ISNUMBER(FIND("*",$J1))))</formula>
    </cfRule>
  </conditionalFormatting>
  <printOptions horizontalCentered="1" verticalCentered="1"/>
  <pageMargins left="0.51181102362204722" right="0.51181102362204722" top="0.51181102362204722" bottom="0.51181102362204722" header="0.31496062992125984" footer="0.31496062992125984"/>
  <pageSetup paperSize="9" scale="74" fitToHeight="0" orientation="portrait" horizontalDpi="4294967293" r:id="rId1"/>
  <headerFooter alignWithMargins="0"/>
  <rowBreaks count="2" manualBreakCount="2">
    <brk id="99" max="16383" man="1"/>
    <brk id="198"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Transfer Form</vt:lpstr>
      <vt:lpstr>Player List</vt:lpstr>
      <vt:lpstr>'Player List'!Print_Area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 Gallon</cp:lastModifiedBy>
  <dcterms:created xsi:type="dcterms:W3CDTF">2015-10-17T23:06:54Z</dcterms:created>
  <dcterms:modified xsi:type="dcterms:W3CDTF">2020-07-25T23:47:06Z</dcterms:modified>
</cp:coreProperties>
</file>